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приложение!$A$7:$E$477</definedName>
    <definedName name="_xlnm.Print_Titles" localSheetId="0">приложение!$7:$7</definedName>
    <definedName name="_xlnm.Print_Area" localSheetId="0">приложение!$A$1:$E$477</definedName>
  </definedNames>
  <calcPr calcId="145621"/>
</workbook>
</file>

<file path=xl/calcChain.xml><?xml version="1.0" encoding="utf-8"?>
<calcChain xmlns="http://schemas.openxmlformats.org/spreadsheetml/2006/main">
  <c r="D428" i="5" l="1"/>
  <c r="E405" i="5"/>
  <c r="E395" i="5"/>
  <c r="E276" i="5"/>
  <c r="E284" i="5"/>
  <c r="E343" i="5"/>
  <c r="D342" i="5"/>
  <c r="E342" i="5" s="1"/>
  <c r="C342" i="5"/>
  <c r="D283" i="5"/>
  <c r="E283" i="5" s="1"/>
  <c r="C283" i="5"/>
  <c r="D275" i="5"/>
  <c r="E275" i="5" s="1"/>
  <c r="C275" i="5"/>
  <c r="E241" i="5"/>
  <c r="D219" i="5"/>
  <c r="D110" i="5"/>
  <c r="D106" i="5"/>
  <c r="E476" i="5" l="1"/>
  <c r="E474" i="5"/>
  <c r="E471" i="5"/>
  <c r="E472" i="5"/>
  <c r="E467" i="5"/>
  <c r="E468" i="5"/>
  <c r="E462" i="5"/>
  <c r="E460" i="5"/>
  <c r="E459" i="5"/>
  <c r="E458" i="5"/>
  <c r="E455" i="5"/>
  <c r="E456" i="5"/>
  <c r="E457" i="5"/>
  <c r="E454" i="5"/>
  <c r="E450" i="5"/>
  <c r="E447" i="5"/>
  <c r="E448" i="5"/>
  <c r="E449" i="5"/>
  <c r="C444" i="5"/>
  <c r="D444" i="5"/>
  <c r="E440" i="5"/>
  <c r="E441" i="5"/>
  <c r="E442" i="5"/>
  <c r="E438" i="5"/>
  <c r="E434" i="5"/>
  <c r="E435" i="5"/>
  <c r="E436" i="5"/>
  <c r="C433" i="5"/>
  <c r="D433" i="5"/>
  <c r="E433" i="5" s="1"/>
  <c r="E419" i="5"/>
  <c r="E408" i="5"/>
  <c r="E351" i="5"/>
  <c r="D350" i="5"/>
  <c r="E350" i="5" s="1"/>
  <c r="C350" i="5"/>
  <c r="E339" i="5"/>
  <c r="D338" i="5"/>
  <c r="C338" i="5"/>
  <c r="E248" i="5"/>
  <c r="D247" i="5"/>
  <c r="E247" i="5" s="1"/>
  <c r="C247" i="5"/>
  <c r="D222" i="5"/>
  <c r="D216" i="5"/>
  <c r="E194" i="5"/>
  <c r="D180" i="5"/>
  <c r="D128" i="5"/>
  <c r="D101" i="5"/>
  <c r="D100" i="5" s="1"/>
  <c r="D72" i="5"/>
  <c r="D65" i="5"/>
  <c r="C14" i="5"/>
  <c r="D14" i="5"/>
  <c r="E338" i="5" l="1"/>
  <c r="D432" i="5"/>
  <c r="E19" i="5"/>
  <c r="E473" i="5" l="1"/>
  <c r="E466" i="5"/>
  <c r="E461" i="5"/>
  <c r="E452" i="5"/>
  <c r="E439" i="5"/>
  <c r="E427" i="5"/>
  <c r="D426" i="5"/>
  <c r="C426" i="5"/>
  <c r="C425" i="5" s="1"/>
  <c r="E418" i="5"/>
  <c r="D417" i="5"/>
  <c r="C417" i="5"/>
  <c r="E410" i="5"/>
  <c r="D409" i="5"/>
  <c r="C409" i="5"/>
  <c r="E349" i="5"/>
  <c r="C348" i="5"/>
  <c r="E341" i="5"/>
  <c r="D340" i="5"/>
  <c r="C340" i="5"/>
  <c r="E337" i="5"/>
  <c r="D336" i="5"/>
  <c r="C336" i="5"/>
  <c r="E335" i="5"/>
  <c r="D334" i="5"/>
  <c r="C334" i="5"/>
  <c r="E333" i="5"/>
  <c r="D332" i="5"/>
  <c r="C332" i="5"/>
  <c r="E298" i="5"/>
  <c r="E300" i="5"/>
  <c r="D297" i="5"/>
  <c r="C297" i="5"/>
  <c r="D299" i="5"/>
  <c r="E299" i="5" s="1"/>
  <c r="C299" i="5"/>
  <c r="E294" i="5"/>
  <c r="D293" i="5"/>
  <c r="C293" i="5"/>
  <c r="E246" i="5"/>
  <c r="D245" i="5"/>
  <c r="C245" i="5"/>
  <c r="E244" i="5"/>
  <c r="D243" i="5"/>
  <c r="C243" i="5"/>
  <c r="D224" i="5"/>
  <c r="E208" i="5"/>
  <c r="C207" i="5"/>
  <c r="D203" i="5"/>
  <c r="E202" i="5"/>
  <c r="C201" i="5"/>
  <c r="D197" i="5"/>
  <c r="D192" i="5"/>
  <c r="E170" i="5"/>
  <c r="C169" i="5"/>
  <c r="E119" i="5"/>
  <c r="C118" i="5"/>
  <c r="C117" i="5" s="1"/>
  <c r="D112" i="5"/>
  <c r="D104" i="5"/>
  <c r="D99" i="5" s="1"/>
  <c r="E94" i="5"/>
  <c r="E297" i="5" l="1"/>
  <c r="E334" i="5"/>
  <c r="E417" i="5"/>
  <c r="E409" i="5"/>
  <c r="E426" i="5"/>
  <c r="D425" i="5"/>
  <c r="E425" i="5" s="1"/>
  <c r="E340" i="5"/>
  <c r="E332" i="5"/>
  <c r="E336" i="5"/>
  <c r="E293" i="5"/>
  <c r="E245" i="5"/>
  <c r="E243" i="5"/>
  <c r="D348" i="5"/>
  <c r="E348" i="5" s="1"/>
  <c r="D218" i="5"/>
  <c r="D169" i="5"/>
  <c r="E169" i="5" s="1"/>
  <c r="D232" i="5" l="1"/>
  <c r="D118" i="5"/>
  <c r="D96" i="5"/>
  <c r="D95" i="5" s="1"/>
  <c r="E55" i="5"/>
  <c r="D117" i="5" l="1"/>
  <c r="E117" i="5" s="1"/>
  <c r="E118" i="5"/>
  <c r="E451" i="5"/>
  <c r="E414" i="5"/>
  <c r="D413" i="5"/>
  <c r="C413" i="5"/>
  <c r="E402" i="5"/>
  <c r="C401" i="5"/>
  <c r="E400" i="5"/>
  <c r="D399" i="5"/>
  <c r="C399" i="5"/>
  <c r="C432" i="5" l="1"/>
  <c r="E413" i="5"/>
  <c r="E399" i="5"/>
  <c r="E362" i="5"/>
  <c r="D361" i="5"/>
  <c r="C361" i="5"/>
  <c r="E354" i="5"/>
  <c r="D353" i="5"/>
  <c r="C353" i="5"/>
  <c r="E302" i="5"/>
  <c r="E292" i="5"/>
  <c r="C291" i="5"/>
  <c r="E287" i="5"/>
  <c r="D286" i="5"/>
  <c r="C286" i="5"/>
  <c r="E225" i="5"/>
  <c r="C224" i="5"/>
  <c r="C218" i="5" s="1"/>
  <c r="E206" i="5"/>
  <c r="D205" i="5"/>
  <c r="C205" i="5"/>
  <c r="D201" i="5"/>
  <c r="E201" i="5" s="1"/>
  <c r="C431" i="5" l="1"/>
  <c r="C430" i="5" s="1"/>
  <c r="E361" i="5"/>
  <c r="E353" i="5"/>
  <c r="E286" i="5"/>
  <c r="E205" i="5"/>
  <c r="E156" i="5"/>
  <c r="D401" i="5" l="1"/>
  <c r="E401" i="5" s="1"/>
  <c r="D308" i="5"/>
  <c r="D291" i="5"/>
  <c r="E291" i="5" l="1"/>
  <c r="D131" i="5"/>
  <c r="D69" i="5"/>
  <c r="E116" i="5" l="1"/>
  <c r="E224" i="5" l="1"/>
  <c r="E139" i="5"/>
  <c r="E463" i="5"/>
  <c r="D423" i="5"/>
  <c r="E383" i="5"/>
  <c r="D382" i="5"/>
  <c r="C382" i="5"/>
  <c r="E347" i="5"/>
  <c r="D346" i="5"/>
  <c r="C346" i="5"/>
  <c r="E330" i="5"/>
  <c r="D329" i="5"/>
  <c r="C329" i="5"/>
  <c r="E313" i="5"/>
  <c r="D312" i="5"/>
  <c r="C312" i="5"/>
  <c r="E307" i="5"/>
  <c r="E309" i="5"/>
  <c r="C308" i="5"/>
  <c r="D306" i="5"/>
  <c r="C306" i="5"/>
  <c r="E303" i="5"/>
  <c r="D295" i="5"/>
  <c r="C295" i="5"/>
  <c r="E289" i="5"/>
  <c r="E290" i="5"/>
  <c r="E296" i="5"/>
  <c r="D288" i="5"/>
  <c r="C288" i="5"/>
  <c r="E382" i="5" l="1"/>
  <c r="E346" i="5"/>
  <c r="E329" i="5"/>
  <c r="E295" i="5"/>
  <c r="E306" i="5"/>
  <c r="E308" i="5"/>
  <c r="E288" i="5"/>
  <c r="E312" i="5"/>
  <c r="E285" i="5" l="1"/>
  <c r="E282" i="5"/>
  <c r="D281" i="5"/>
  <c r="C281" i="5"/>
  <c r="E280" i="5"/>
  <c r="D279" i="5"/>
  <c r="C279" i="5"/>
  <c r="E270" i="5"/>
  <c r="D269" i="5"/>
  <c r="C269" i="5"/>
  <c r="E262" i="5"/>
  <c r="D261" i="5"/>
  <c r="C261" i="5"/>
  <c r="E228" i="5"/>
  <c r="D227" i="5"/>
  <c r="C227" i="5"/>
  <c r="C226" i="5" s="1"/>
  <c r="E215" i="5"/>
  <c r="E211" i="5"/>
  <c r="E213" i="5"/>
  <c r="D214" i="5"/>
  <c r="C214" i="5"/>
  <c r="D212" i="5"/>
  <c r="C212" i="5"/>
  <c r="D210" i="5"/>
  <c r="D209" i="5" s="1"/>
  <c r="C210" i="5"/>
  <c r="C209" i="5" s="1"/>
  <c r="E200" i="5"/>
  <c r="E191" i="5"/>
  <c r="E193" i="5"/>
  <c r="E196" i="5"/>
  <c r="E185" i="5"/>
  <c r="E187" i="5"/>
  <c r="E189" i="5"/>
  <c r="C192" i="5"/>
  <c r="D199" i="5"/>
  <c r="C199" i="5"/>
  <c r="C197" i="5"/>
  <c r="D195" i="5"/>
  <c r="C195" i="5"/>
  <c r="D190" i="5"/>
  <c r="C190" i="5"/>
  <c r="D188" i="5"/>
  <c r="C188" i="5"/>
  <c r="D186" i="5"/>
  <c r="C186" i="5"/>
  <c r="D184" i="5"/>
  <c r="C184" i="5"/>
  <c r="E164" i="5"/>
  <c r="C163" i="5"/>
  <c r="C137" i="5"/>
  <c r="E89" i="5"/>
  <c r="D183" i="5" l="1"/>
  <c r="C183" i="5"/>
  <c r="C182" i="5" s="1"/>
  <c r="E218" i="5"/>
  <c r="E186" i="5"/>
  <c r="E188" i="5"/>
  <c r="E184" i="5"/>
  <c r="E209" i="5"/>
  <c r="E281" i="5"/>
  <c r="E269" i="5"/>
  <c r="E279" i="5"/>
  <c r="E261" i="5"/>
  <c r="E190" i="5"/>
  <c r="E214" i="5"/>
  <c r="E192" i="5"/>
  <c r="E195" i="5"/>
  <c r="E199" i="5"/>
  <c r="E210" i="5"/>
  <c r="E212" i="5"/>
  <c r="E227" i="5"/>
  <c r="D226" i="5"/>
  <c r="E226" i="5" l="1"/>
  <c r="E183" i="5"/>
  <c r="D40" i="5" l="1"/>
  <c r="C40" i="5"/>
  <c r="E42" i="5"/>
  <c r="D37" i="5"/>
  <c r="C37" i="5"/>
  <c r="E39" i="5"/>
  <c r="D34" i="5"/>
  <c r="C34" i="5"/>
  <c r="E36" i="5"/>
  <c r="D31" i="5"/>
  <c r="C31" i="5"/>
  <c r="E33" i="5"/>
  <c r="E30" i="5"/>
  <c r="E29" i="5"/>
  <c r="E27" i="5"/>
  <c r="D24" i="5" l="1"/>
  <c r="D21" i="5" s="1"/>
  <c r="C24" i="5"/>
  <c r="D20" i="5" l="1"/>
  <c r="E412" i="5"/>
  <c r="D411" i="5"/>
  <c r="C411" i="5"/>
  <c r="D363" i="5"/>
  <c r="D163" i="5"/>
  <c r="E132" i="5"/>
  <c r="E12" i="5"/>
  <c r="E13" i="5"/>
  <c r="E15" i="5"/>
  <c r="E16" i="5"/>
  <c r="E17" i="5"/>
  <c r="E18" i="5"/>
  <c r="E22" i="5"/>
  <c r="E23" i="5"/>
  <c r="E25" i="5"/>
  <c r="E26" i="5"/>
  <c r="E32" i="5"/>
  <c r="E35" i="5"/>
  <c r="E38" i="5"/>
  <c r="E41" i="5"/>
  <c r="E47" i="5"/>
  <c r="E50" i="5"/>
  <c r="E58" i="5"/>
  <c r="E59" i="5"/>
  <c r="E61" i="5"/>
  <c r="E62" i="5"/>
  <c r="E63" i="5"/>
  <c r="E66" i="5"/>
  <c r="E67" i="5"/>
  <c r="E70" i="5"/>
  <c r="E74" i="5"/>
  <c r="E76" i="5"/>
  <c r="E77" i="5"/>
  <c r="E79" i="5"/>
  <c r="E80" i="5"/>
  <c r="E81" i="5"/>
  <c r="E82" i="5"/>
  <c r="E83" i="5"/>
  <c r="E85" i="5"/>
  <c r="E86" i="5"/>
  <c r="E88" i="5"/>
  <c r="E90" i="5"/>
  <c r="E91" i="5"/>
  <c r="E92" i="5"/>
  <c r="E93" i="5"/>
  <c r="E122" i="5"/>
  <c r="E124" i="5"/>
  <c r="E126" i="5"/>
  <c r="E129" i="5"/>
  <c r="E135" i="5"/>
  <c r="E136" i="5"/>
  <c r="E138" i="5"/>
  <c r="E143" i="5"/>
  <c r="E144" i="5"/>
  <c r="E146" i="5"/>
  <c r="E149" i="5"/>
  <c r="E150" i="5"/>
  <c r="E151" i="5"/>
  <c r="E154" i="5"/>
  <c r="E155" i="5"/>
  <c r="E158" i="5"/>
  <c r="E160" i="5"/>
  <c r="E166" i="5"/>
  <c r="E173" i="5"/>
  <c r="E176" i="5"/>
  <c r="E179" i="5"/>
  <c r="E238" i="5"/>
  <c r="E240" i="5"/>
  <c r="E250" i="5"/>
  <c r="E251" i="5"/>
  <c r="E252" i="5"/>
  <c r="E254" i="5"/>
  <c r="E256" i="5"/>
  <c r="E258" i="5"/>
  <c r="E260" i="5"/>
  <c r="E264" i="5"/>
  <c r="E266" i="5"/>
  <c r="E268" i="5"/>
  <c r="E272" i="5"/>
  <c r="E274" i="5"/>
  <c r="E278" i="5"/>
  <c r="E301" i="5"/>
  <c r="E305" i="5"/>
  <c r="E311" i="5"/>
  <c r="E315" i="5"/>
  <c r="E317" i="5"/>
  <c r="E319" i="5"/>
  <c r="E321" i="5"/>
  <c r="E323" i="5"/>
  <c r="E325" i="5"/>
  <c r="E326" i="5"/>
  <c r="E328" i="5"/>
  <c r="E331" i="5"/>
  <c r="E345" i="5"/>
  <c r="E356" i="5"/>
  <c r="E358" i="5"/>
  <c r="E359" i="5"/>
  <c r="E360" i="5"/>
  <c r="E364" i="5"/>
  <c r="E366" i="5"/>
  <c r="E368" i="5"/>
  <c r="E370" i="5"/>
  <c r="E372" i="5"/>
  <c r="E373" i="5"/>
  <c r="E375" i="5"/>
  <c r="E377" i="5"/>
  <c r="E379" i="5"/>
  <c r="E381" i="5"/>
  <c r="E385" i="5"/>
  <c r="E386" i="5"/>
  <c r="E388" i="5"/>
  <c r="E389" i="5"/>
  <c r="E391" i="5"/>
  <c r="E392" i="5"/>
  <c r="E394" i="5"/>
  <c r="E397" i="5"/>
  <c r="E404" i="5"/>
  <c r="E407" i="5"/>
  <c r="E416" i="5"/>
  <c r="E421" i="5"/>
  <c r="E424" i="5"/>
  <c r="E464" i="5"/>
  <c r="E465" i="5"/>
  <c r="C443" i="5"/>
  <c r="E432" i="5"/>
  <c r="D422" i="5"/>
  <c r="C423" i="5"/>
  <c r="E423" i="5" s="1"/>
  <c r="D420" i="5"/>
  <c r="C420" i="5"/>
  <c r="D415" i="5"/>
  <c r="C415" i="5"/>
  <c r="D406" i="5"/>
  <c r="D387" i="5" s="1"/>
  <c r="C406" i="5"/>
  <c r="C387" i="5" s="1"/>
  <c r="D403" i="5"/>
  <c r="C403" i="5"/>
  <c r="D396" i="5"/>
  <c r="C396" i="5"/>
  <c r="D393" i="5"/>
  <c r="C393" i="5"/>
  <c r="D390" i="5"/>
  <c r="C390" i="5"/>
  <c r="D384" i="5"/>
  <c r="C384" i="5"/>
  <c r="D380" i="5"/>
  <c r="C380" i="5"/>
  <c r="D378" i="5"/>
  <c r="C378" i="5"/>
  <c r="D376" i="5"/>
  <c r="C376" i="5"/>
  <c r="D374" i="5"/>
  <c r="C374" i="5"/>
  <c r="D371" i="5"/>
  <c r="C371" i="5"/>
  <c r="D369" i="5"/>
  <c r="C369" i="5"/>
  <c r="D367" i="5"/>
  <c r="C367" i="5"/>
  <c r="D365" i="5"/>
  <c r="C365" i="5"/>
  <c r="C363" i="5"/>
  <c r="D357" i="5"/>
  <c r="C357" i="5"/>
  <c r="D355" i="5"/>
  <c r="C355" i="5"/>
  <c r="D344" i="5"/>
  <c r="C344" i="5"/>
  <c r="D327" i="5"/>
  <c r="C327" i="5"/>
  <c r="D324" i="5"/>
  <c r="D322" i="5"/>
  <c r="C322" i="5"/>
  <c r="D320" i="5"/>
  <c r="C320" i="5"/>
  <c r="D318" i="5"/>
  <c r="C318" i="5"/>
  <c r="D316" i="5"/>
  <c r="C316" i="5"/>
  <c r="D314" i="5"/>
  <c r="C314" i="5"/>
  <c r="D310" i="5"/>
  <c r="C310" i="5"/>
  <c r="D304" i="5"/>
  <c r="C304" i="5"/>
  <c r="D277" i="5"/>
  <c r="C277" i="5"/>
  <c r="D273" i="5"/>
  <c r="C273" i="5"/>
  <c r="D271" i="5"/>
  <c r="C271" i="5"/>
  <c r="D267" i="5"/>
  <c r="C267" i="5"/>
  <c r="D265" i="5"/>
  <c r="C265" i="5"/>
  <c r="D263" i="5"/>
  <c r="C263" i="5"/>
  <c r="D259" i="5"/>
  <c r="C259" i="5"/>
  <c r="D257" i="5"/>
  <c r="C257" i="5"/>
  <c r="D255" i="5"/>
  <c r="C255" i="5"/>
  <c r="D253" i="5"/>
  <c r="C253" i="5"/>
  <c r="D249" i="5"/>
  <c r="C249" i="5"/>
  <c r="D239" i="5"/>
  <c r="C239" i="5"/>
  <c r="D237" i="5"/>
  <c r="D236" i="5" s="1"/>
  <c r="C237" i="5"/>
  <c r="C236" i="5" s="1"/>
  <c r="D230" i="5"/>
  <c r="D229" i="5" s="1"/>
  <c r="D207" i="5"/>
  <c r="D182" i="5" s="1"/>
  <c r="D178" i="5"/>
  <c r="D177" i="5" s="1"/>
  <c r="D175" i="5"/>
  <c r="D174" i="5" s="1"/>
  <c r="D172" i="5"/>
  <c r="D168" i="5" s="1"/>
  <c r="D165" i="5"/>
  <c r="D159" i="5"/>
  <c r="D157" i="5"/>
  <c r="D148" i="5"/>
  <c r="D147" i="5" s="1"/>
  <c r="D145" i="5"/>
  <c r="D142" i="5"/>
  <c r="C142" i="5"/>
  <c r="D137" i="5"/>
  <c r="D134" i="5" s="1"/>
  <c r="D130" i="5"/>
  <c r="D127" i="5"/>
  <c r="D125" i="5"/>
  <c r="D123" i="5"/>
  <c r="D121" i="5"/>
  <c r="D115" i="5"/>
  <c r="D87" i="5"/>
  <c r="D84" i="5"/>
  <c r="D78" i="5"/>
  <c r="D75" i="5" s="1"/>
  <c r="D60" i="5"/>
  <c r="D57" i="5"/>
  <c r="D53" i="5"/>
  <c r="D49" i="5"/>
  <c r="D46" i="5"/>
  <c r="E37" i="5"/>
  <c r="D11" i="5"/>
  <c r="D10" i="5" s="1"/>
  <c r="C11" i="5"/>
  <c r="C10" i="5" s="1"/>
  <c r="C324" i="5"/>
  <c r="C21" i="5"/>
  <c r="C148" i="5"/>
  <c r="C147" i="5" s="1"/>
  <c r="C84" i="5"/>
  <c r="C65" i="5"/>
  <c r="C60" i="5"/>
  <c r="C57" i="5"/>
  <c r="C49" i="5"/>
  <c r="C46" i="5"/>
  <c r="E24" i="5"/>
  <c r="C422" i="5"/>
  <c r="C178" i="5"/>
  <c r="C177" i="5" s="1"/>
  <c r="C175" i="5"/>
  <c r="C174" i="5" s="1"/>
  <c r="C172" i="5"/>
  <c r="C165" i="5"/>
  <c r="C161" i="5" s="1"/>
  <c r="C159" i="5"/>
  <c r="C157" i="5"/>
  <c r="C145" i="5"/>
  <c r="C134" i="5"/>
  <c r="C131" i="5"/>
  <c r="C130" i="5" s="1"/>
  <c r="C128" i="5"/>
  <c r="C127" i="5" s="1"/>
  <c r="C125" i="5"/>
  <c r="C123" i="5"/>
  <c r="C121" i="5"/>
  <c r="C115" i="5"/>
  <c r="C87" i="5"/>
  <c r="C78" i="5"/>
  <c r="C75" i="5" s="1"/>
  <c r="C69" i="5"/>
  <c r="E69" i="5" s="1"/>
  <c r="E34" i="5"/>
  <c r="D443" i="5"/>
  <c r="E398" i="5"/>
  <c r="C242" i="5" l="1"/>
  <c r="D242" i="5"/>
  <c r="C45" i="5"/>
  <c r="D45" i="5"/>
  <c r="D44" i="5" s="1"/>
  <c r="E163" i="5"/>
  <c r="D161" i="5"/>
  <c r="E161" i="5" s="1"/>
  <c r="D153" i="5"/>
  <c r="D352" i="5"/>
  <c r="C352" i="5"/>
  <c r="C234" i="5" s="1"/>
  <c r="E369" i="5"/>
  <c r="E374" i="5"/>
  <c r="E207" i="5"/>
  <c r="E422" i="5"/>
  <c r="E263" i="5"/>
  <c r="E384" i="5"/>
  <c r="E420" i="5"/>
  <c r="E172" i="5"/>
  <c r="C168" i="5"/>
  <c r="E84" i="5"/>
  <c r="E267" i="5"/>
  <c r="E277" i="5"/>
  <c r="E357" i="5"/>
  <c r="E378" i="5"/>
  <c r="E406" i="5"/>
  <c r="E324" i="5"/>
  <c r="E363" i="5"/>
  <c r="E137" i="5"/>
  <c r="E175" i="5"/>
  <c r="E125" i="5"/>
  <c r="E159" i="5"/>
  <c r="C153" i="5"/>
  <c r="C152" i="5" s="1"/>
  <c r="E165" i="5"/>
  <c r="E157" i="5"/>
  <c r="D71" i="5"/>
  <c r="E60" i="5"/>
  <c r="E236" i="5"/>
  <c r="E265" i="5"/>
  <c r="E344" i="5"/>
  <c r="E365" i="5"/>
  <c r="E376" i="5"/>
  <c r="E380" i="5"/>
  <c r="E393" i="5"/>
  <c r="E396" i="5"/>
  <c r="E415" i="5"/>
  <c r="E57" i="5"/>
  <c r="E115" i="5"/>
  <c r="E403" i="5"/>
  <c r="E11" i="5"/>
  <c r="E444" i="5"/>
  <c r="E142" i="5"/>
  <c r="E130" i="5"/>
  <c r="E14" i="5"/>
  <c r="C64" i="5"/>
  <c r="E65" i="5"/>
  <c r="E78" i="5"/>
  <c r="E131" i="5"/>
  <c r="E239" i="5"/>
  <c r="E327" i="5"/>
  <c r="E355" i="5"/>
  <c r="D431" i="5"/>
  <c r="E431" i="5" s="1"/>
  <c r="E237" i="5"/>
  <c r="C141" i="5"/>
  <c r="C133" i="5" s="1"/>
  <c r="E46" i="5"/>
  <c r="E123" i="5"/>
  <c r="D64" i="5"/>
  <c r="E87" i="5"/>
  <c r="E148" i="5"/>
  <c r="E145" i="5"/>
  <c r="E304" i="5"/>
  <c r="E255" i="5"/>
  <c r="E271" i="5"/>
  <c r="E367" i="5"/>
  <c r="E371" i="5"/>
  <c r="E390" i="5"/>
  <c r="D120" i="5"/>
  <c r="D114" i="5" s="1"/>
  <c r="D141" i="5"/>
  <c r="D133" i="5" s="1"/>
  <c r="E49" i="5"/>
  <c r="E128" i="5"/>
  <c r="E178" i="5"/>
  <c r="E249" i="5"/>
  <c r="E253" i="5"/>
  <c r="E316" i="5"/>
  <c r="E320" i="5"/>
  <c r="E322" i="5"/>
  <c r="D167" i="5"/>
  <c r="C120" i="5"/>
  <c r="C114" i="5" s="1"/>
  <c r="E174" i="5"/>
  <c r="E134" i="5"/>
  <c r="E177" i="5"/>
  <c r="E259" i="5"/>
  <c r="E310" i="5"/>
  <c r="E314" i="5"/>
  <c r="D56" i="5"/>
  <c r="C56" i="5"/>
  <c r="C44" i="5"/>
  <c r="E443" i="5"/>
  <c r="E411" i="5"/>
  <c r="E121" i="5"/>
  <c r="E257" i="5"/>
  <c r="E273" i="5"/>
  <c r="E318" i="5"/>
  <c r="E40" i="5"/>
  <c r="E31" i="5"/>
  <c r="D9" i="5"/>
  <c r="C9" i="5"/>
  <c r="E10" i="5"/>
  <c r="C71" i="5"/>
  <c r="C20" i="5"/>
  <c r="E20" i="5" s="1"/>
  <c r="E21" i="5"/>
  <c r="E127" i="5"/>
  <c r="E147" i="5"/>
  <c r="E387" i="5" l="1"/>
  <c r="D430" i="5"/>
  <c r="D152" i="5"/>
  <c r="E152" i="5" s="1"/>
  <c r="E64" i="5"/>
  <c r="E44" i="5"/>
  <c r="E352" i="5"/>
  <c r="E153" i="5"/>
  <c r="E75" i="5"/>
  <c r="E141" i="5"/>
  <c r="E45" i="5"/>
  <c r="C235" i="5"/>
  <c r="D235" i="5"/>
  <c r="E242" i="5"/>
  <c r="E120" i="5"/>
  <c r="E114" i="5"/>
  <c r="E71" i="5"/>
  <c r="E182" i="5"/>
  <c r="E56" i="5"/>
  <c r="E133" i="5"/>
  <c r="E9" i="5"/>
  <c r="E168" i="5"/>
  <c r="C167" i="5"/>
  <c r="E430" i="5" l="1"/>
  <c r="D234" i="5"/>
  <c r="E234" i="5" s="1"/>
  <c r="D8" i="5"/>
  <c r="E235" i="5"/>
  <c r="C8" i="5"/>
  <c r="C477" i="5" s="1"/>
  <c r="E167" i="5"/>
  <c r="D477" i="5" l="1"/>
  <c r="E477" i="5" s="1"/>
  <c r="E8" i="5"/>
</calcChain>
</file>

<file path=xl/sharedStrings.xml><?xml version="1.0" encoding="utf-8"?>
<sst xmlns="http://schemas.openxmlformats.org/spreadsheetml/2006/main" count="950" uniqueCount="946">
  <si>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</si>
  <si>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</si>
  <si>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</si>
  <si>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</si>
  <si>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</si>
  <si>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</si>
  <si>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</si>
  <si>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</si>
  <si>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</si>
  <si>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</si>
  <si>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</si>
  <si>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</si>
  <si>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</si>
  <si>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</si>
  <si>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</si>
  <si>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</si>
  <si>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</si>
  <si>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</si>
  <si>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</si>
  <si>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Субвенции бюджетам бюджетной системы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</si>
  <si>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</si>
  <si>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</si>
  <si>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</si>
  <si>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</si>
  <si>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</si>
  <si>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</si>
  <si>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</si>
  <si>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</si>
  <si>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</si>
  <si>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</si>
  <si>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</si>
  <si>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</si>
  <si>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</si>
  <si>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</si>
  <si>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</si>
  <si>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</si>
  <si>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</si>
  <si>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</si>
  <si>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</si>
  <si>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</si>
  <si>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</si>
  <si>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</si>
  <si>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</si>
  <si>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</si>
  <si>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</si>
  <si>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</si>
  <si>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</si>
  <si>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</si>
  <si>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</si>
  <si>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</si>
  <si>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</si>
  <si>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</si>
  <si>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</si>
  <si>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</si>
  <si>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</si>
  <si>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</si>
  <si>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</si>
  <si>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</si>
  <si>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</si>
  <si>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</si>
  <si>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</si>
  <si>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</si>
  <si>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</si>
  <si>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</si>
  <si>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</si>
  <si>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</si>
  <si>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</si>
  <si>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</si>
  <si>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</si>
  <si>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</si>
  <si>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</si>
  <si>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</si>
  <si>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</si>
  <si>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</si>
  <si>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</si>
  <si>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</si>
  <si>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</si>
  <si>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</si>
  <si>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</si>
  <si>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</si>
  <si>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</si>
  <si>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</si>
  <si>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</si>
  <si>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</si>
  <si>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</si>
  <si>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</si>
  <si>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</si>
  <si>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</si>
  <si>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</si>
  <si>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</si>
  <si>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</si>
  <si>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</si>
  <si>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</si>
  <si>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</si>
  <si>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</si>
  <si>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</si>
  <si>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</si>
  <si>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</si>
  <si>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</si>
  <si>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</si>
  <si>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</si>
  <si>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</si>
  <si>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</si>
  <si>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</si>
  <si>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</si>
  <si>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</si>
  <si>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</si>
  <si>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</si>
  <si>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</si>
  <si>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</si>
  <si>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</si>
  <si>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</si>
  <si>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</si>
  <si>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</si>
  <si>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</si>
  <si>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</si>
  <si>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</si>
  <si>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</si>
  <si>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</si>
  <si>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</si>
  <si>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</si>
  <si>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</si>
  <si>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</si>
  <si>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</si>
  <si>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</si>
  <si>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</si>
  <si>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</si>
  <si>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</si>
  <si>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</si>
  <si>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</si>
  <si>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</si>
  <si>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</si>
  <si>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</si>
  <si>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</si>
  <si>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</si>
  <si>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</si>
  <si>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</si>
  <si>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</si>
  <si>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</si>
  <si>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</si>
  <si>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</si>
  <si>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</si>
  <si>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</si>
  <si>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</si>
  <si>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</si>
  <si>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</si>
  <si>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</si>
  <si>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</si>
  <si>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</si>
  <si>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</si>
  <si>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</si>
  <si>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</si>
  <si>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</si>
  <si>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</si>
  <si>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</si>
  <si>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</si>
  <si>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</si>
  <si>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</si>
  <si>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</si>
  <si>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</si>
  <si>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</si>
  <si>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</si>
  <si>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</si>
  <si>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</si>
  <si>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</si>
  <si>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</si>
  <si>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</si>
  <si>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</si>
  <si>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</si>
  <si>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</si>
  <si>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</si>
  <si>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</si>
  <si>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</si>
  <si>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</si>
  <si>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</si>
  <si>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</si>
  <si>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</si>
  <si>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</si>
  <si>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</si>
  <si>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</si>
  <si>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</si>
  <si>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</si>
  <si>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</si>
  <si>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</si>
  <si>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</si>
  <si>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</si>
  <si>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</si>
  <si>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</si>
  <si>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</si>
  <si>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</si>
  <si>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</si>
  <si>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</si>
  <si>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</si>
  <si>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</si>
  <si>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</si>
  <si>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</si>
  <si>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</si>
  <si>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</si>
  <si>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</si>
  <si>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</si>
  <si>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</si>
  <si>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</si>
  <si>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</si>
  <si>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</si>
  <si>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</si>
  <si>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</si>
  <si>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</si>
  <si>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</si>
  <si>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</si>
  <si>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</si>
  <si>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</si>
  <si>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</si>
  <si>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</si>
  <si>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</si>
  <si>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</si>
  <si>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</si>
  <si>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</si>
  <si>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</si>
  <si>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</si>
  <si>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</si>
  <si>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</si>
  <si>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</si>
  <si>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</si>
  <si>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</si>
  <si>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</si>
  <si>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</si>
  <si>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</si>
  <si>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</si>
  <si>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</si>
  <si>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</si>
  <si>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</si>
  <si>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</si>
  <si>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</si>
  <si>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</si>
  <si>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</si>
  <si>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</si>
  <si>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</si>
  <si>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</si>
  <si>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</si>
  <si>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</si>
  <si>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</si>
  <si>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</si>
  <si>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</si>
  <si>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</si>
  <si>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</si>
  <si>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</si>
  <si>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</si>
  <si>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</si>
  <si>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</si>
  <si>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</si>
  <si>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</si>
  <si>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</si>
  <si>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</si>
  <si>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</si>
  <si>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</si>
  <si>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</si>
  <si>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</si>
  <si>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</si>
  <si>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</si>
  <si>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</si>
  <si>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</si>
  <si>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</si>
  <si>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</si>
  <si>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</si>
  <si>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</si>
  <si>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</si>
  <si>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</si>
  <si>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</si>
  <si>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</si>
  <si>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</si>
  <si>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</si>
  <si>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</si>
  <si>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</si>
  <si>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</si>
  <si>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</si>
  <si>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</si>
  <si>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</si>
  <si>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</si>
  <si>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</si>
  <si>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</si>
  <si>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</si>
  <si>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</si>
  <si>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</si>
  <si>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</si>
  <si>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</si>
  <si>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</si>
  <si>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</si>
  <si>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</si>
  <si>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</si>
  <si>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</si>
  <si>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</si>
  <si>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</si>
  <si>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</si>
  <si>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</si>
  <si>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</si>
  <si>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</si>
  <si>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</si>
  <si>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</si>
  <si>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</si>
  <si>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</si>
  <si>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</si>
  <si>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</si>
  <si>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000 2 02 25187 02 0000 150</t>
  </si>
  <si>
    <t>000 2 02 25201 02 0000 150</t>
  </si>
  <si>
    <t>000 2 02 25202 02 0000 150</t>
  </si>
  <si>
    <t>000 2 02 25228 02 0000 150</t>
  </si>
  <si>
    <t>000 2 02 25229 02 0000 150</t>
  </si>
  <si>
    <t>000 2 02 25243 02 0000 150</t>
  </si>
  <si>
    <t>000 2 02 25402 02 0000 150</t>
  </si>
  <si>
    <t>000 2 02 25462 02 0000 150</t>
  </si>
  <si>
    <t>000 2 02 25467 02 0000 150</t>
  </si>
  <si>
    <t>000 2 02 25497 02 0000 150</t>
  </si>
  <si>
    <t>000 2 02 25517 02 0000 150</t>
  </si>
  <si>
    <t>000 2 02 25519 02 0000 150</t>
  </si>
  <si>
    <t>000 2 02 25520 02 0000 150</t>
  </si>
  <si>
    <t>000 2 02 25527 02 0000 150</t>
  </si>
  <si>
    <t>000 2 02 25555 02 0000 150</t>
  </si>
  <si>
    <t>000 2 02 27139 02 0000 150</t>
  </si>
  <si>
    <t>000 2 02 30000 00 0000 150</t>
  </si>
  <si>
    <t>000 2 02 35118 02 0000 150</t>
  </si>
  <si>
    <t>000 2 02 35120 02 0000 150</t>
  </si>
  <si>
    <t>000 2 02 35128 02 0000 150</t>
  </si>
  <si>
    <t>000 2 02 35129 02 0000 150</t>
  </si>
  <si>
    <t>000 2 02 35135 02 0000 150</t>
  </si>
  <si>
    <t>000 2 02 35176 02 0000 150</t>
  </si>
  <si>
    <t>000 2 02 35220 02 0000 150</t>
  </si>
  <si>
    <t>000 2 02 35240 02 0000 150</t>
  </si>
  <si>
    <t>000 2 02 35250 02 0000 150</t>
  </si>
  <si>
    <t>000 2 02 35290 02 0000 150</t>
  </si>
  <si>
    <t>000 2 02 35429 02 0000 150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</si>
  <si>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</si>
  <si>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</si>
  <si>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</si>
  <si>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</si>
  <si>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</si>
  <si>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</si>
  <si>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</si>
  <si>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</si>
  <si>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</si>
  <si>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</si>
  <si>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</si>
  <si>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</si>
  <si>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</si>
  <si>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</si>
  <si>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</si>
  <si>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</si>
  <si>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</si>
  <si>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</si>
  <si>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</si>
  <si>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</si>
  <si>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</si>
  <si>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</si>
  <si>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</si>
  <si>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</si>
  <si>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</si>
  <si>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</si>
  <si>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</si>
  <si>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</si>
  <si>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</si>
  <si>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</si>
  <si>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</si>
  <si>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</si>
  <si>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</si>
  <si>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 xml:space="preserve"> 000 1 09 00000 00 0000 000</t>
  </si>
  <si>
    <t>000 1 09 01000 00 0000 110</t>
  </si>
  <si>
    <t>000 1 09 01020 04 0000 110</t>
  </si>
  <si>
    <t>000 1 12 01042 01 0000 120</t>
  </si>
  <si>
    <t>Плата за размещение твердых коммунальных отходов</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</si>
  <si>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</si>
  <si>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</si>
  <si>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</si>
  <si>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</si>
  <si>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</si>
  <si>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</si>
  <si>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</si>
  <si>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</si>
  <si>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</si>
  <si>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</si>
  <si>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</si>
  <si>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</si>
  <si>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</si>
  <si>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</si>
  <si>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</si>
  <si>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</si>
  <si>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</si>
  <si>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</si>
  <si>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</si>
  <si>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</si>
  <si>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</si>
  <si>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</si>
  <si>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</si>
  <si>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</si>
  <si>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</si>
  <si>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</si>
  <si>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</si>
  <si>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</si>
  <si>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</si>
  <si>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</si>
  <si>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</si>
  <si>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</si>
  <si>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</si>
  <si>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</si>
  <si>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</si>
  <si>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</si>
  <si>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</si>
  <si>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</si>
  <si>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</si>
  <si>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</si>
  <si>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</si>
  <si>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</si>
  <si>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</si>
  <si>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</si>
  <si>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</si>
  <si>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</si>
  <si>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</si>
  <si>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</si>
  <si>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</si>
  <si>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</si>
  <si>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</si>
  <si>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</si>
  <si>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</si>
  <si>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</si>
  <si>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</si>
  <si>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</si>
  <si>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</si>
  <si>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</si>
  <si>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</si>
  <si>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</si>
  <si>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</si>
  <si>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000 2 02 35429 00 0000 150</t>
  </si>
  <si>
    <t>Субвенции бюджетам на увеличение площади лесовосстановления</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</si>
  <si>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</si>
  <si>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</si>
  <si>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</si>
  <si>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</si>
  <si>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</si>
  <si>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</si>
  <si>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</si>
  <si>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</si>
  <si>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</si>
  <si>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</si>
  <si>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</si>
  <si>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</si>
  <si>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</si>
  <si>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</si>
  <si>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</si>
  <si>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</si>
  <si>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</si>
  <si>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</si>
  <si>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</si>
  <si>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</si>
  <si>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</si>
  <si>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</si>
  <si>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</si>
  <si>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</si>
  <si>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</si>
  <si>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</si>
  <si>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</si>
  <si>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</si>
  <si>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</si>
  <si>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</si>
  <si>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</si>
  <si>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</si>
  <si>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</si>
  <si>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</si>
  <si>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</si>
  <si>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</si>
  <si>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</si>
  <si>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</si>
  <si>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</si>
  <si>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</si>
  <si>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</si>
  <si>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</si>
  <si>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</si>
  <si>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</si>
  <si>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</si>
  <si>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к постановлению Правительства</t>
  </si>
  <si>
    <t>Брянской области</t>
  </si>
  <si>
    <t xml:space="preserve">                  Приложение 1 </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</si>
  <si>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</si>
  <si>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</si>
  <si>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</si>
  <si>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</si>
  <si>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</si>
  <si>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</si>
  <si>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</si>
  <si>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</si>
  <si>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</si>
  <si>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</si>
  <si>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</si>
  <si>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</si>
  <si>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</si>
  <si>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</si>
  <si>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</si>
  <si>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</si>
  <si>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</si>
  <si>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</si>
  <si>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</si>
  <si>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</si>
  <si>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</si>
  <si>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</si>
  <si>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</si>
  <si>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</si>
  <si>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</si>
  <si>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</si>
  <si>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</si>
  <si>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</si>
  <si>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</si>
  <si>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</si>
  <si>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</si>
  <si>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</si>
  <si>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</si>
  <si>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</si>
  <si>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</si>
  <si>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</si>
  <si>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</si>
  <si>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</si>
  <si>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</si>
  <si>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</si>
  <si>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</si>
  <si>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</si>
  <si>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</si>
  <si>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</si>
  <si>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</si>
  <si>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</si>
  <si>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</si>
  <si>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</si>
  <si>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</si>
  <si>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</si>
  <si>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</si>
  <si>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</si>
  <si>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</si>
  <si>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</si>
  <si>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</si>
  <si>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</si>
  <si>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</si>
  <si>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</si>
  <si>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</si>
  <si>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</si>
  <si>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000 1 16 11000 01 0000 140</t>
  </si>
  <si>
    <t>000 1 16 11060 01 0000 140</t>
  </si>
  <si>
    <t>000 1 16 11063 01 0000 140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</si>
  <si>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</si>
  <si>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</si>
  <si>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</si>
  <si>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</si>
  <si>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</si>
  <si>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</si>
  <si>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000 2 02 25210 00 0000 150</t>
  </si>
  <si>
    <t>000 2 02 25210 02 0000 150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</si>
  <si>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</si>
  <si>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</si>
  <si>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</si>
  <si>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</si>
  <si>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</si>
  <si>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</si>
  <si>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</si>
  <si>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</si>
  <si>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</si>
  <si>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</si>
  <si>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</si>
  <si>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</si>
  <si>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</si>
  <si>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</si>
  <si>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000 2 02 25302 02 0000 150</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</si>
  <si>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</si>
  <si>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</si>
  <si>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</si>
  <si>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</si>
  <si>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</si>
  <si>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</si>
  <si>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</si>
  <si>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</si>
  <si>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</si>
  <si>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</si>
  <si>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</si>
  <si>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</si>
  <si>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обеспечение закупки авиационных работ в целях оказания медицинской помощи</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</si>
  <si>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</si>
  <si>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</si>
  <si>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</si>
  <si>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</si>
  <si>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</si>
  <si>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</si>
  <si>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</si>
  <si>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</si>
  <si>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</si>
  <si>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</si>
  <si>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</si>
  <si>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</si>
  <si>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</si>
  <si>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</si>
  <si>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</si>
  <si>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</si>
  <si>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</si>
  <si>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000 2 19 35430 02 0000 150</t>
  </si>
  <si>
    <t>000 2 19 35432 02 0000 150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</si>
  <si>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</si>
  <si>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</si>
  <si>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</si>
  <si>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000 1 09 11000 02 0000 110</t>
  </si>
  <si>
    <t>000 1 09 11010 02 0000 110</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</si>
  <si>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</si>
  <si>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</si>
  <si>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</si>
  <si>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</si>
  <si>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</si>
  <si>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</si>
  <si>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000 2 02 45303 00 0000 150</t>
  </si>
  <si>
    <t>000 2 02 45303 02 0000 150</t>
  </si>
  <si>
    <t>Налог на профессиональный доход</t>
  </si>
  <si>
    <t>000 1 05 06000 01 0000 110</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</si>
  <si>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</si>
  <si>
    <t>000 1 01 02080 01 0000 110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</si>
  <si>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</si>
  <si>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</si>
  <si>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</si>
  <si>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</si>
  <si>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</si>
  <si>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</si>
  <si>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</si>
  <si>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</si>
  <si>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</si>
  <si>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</si>
  <si>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</si>
  <si>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</si>
  <si>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</si>
  <si>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</si>
  <si>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</si>
  <si>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</si>
  <si>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</si>
  <si>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</si>
  <si>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</si>
  <si>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</si>
  <si>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</si>
  <si>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</si>
  <si>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</si>
  <si>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</si>
  <si>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</si>
  <si>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000 2 02 25291 00 0000 150</t>
  </si>
  <si>
    <t>000 2 02 25291 02 0000 150</t>
  </si>
  <si>
    <t xml:space="preserve">  
Субсидии бюджетам на повышение эффективности службы занятости
</t>
  </si>
  <si>
    <t xml:space="preserve">  
Субсидии бюджетам субъектов Российской Федерации на повышение эффективности службы занятости
</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</si>
  <si>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</si>
  <si>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000 2 02 25365 00 0000 150</t>
  </si>
  <si>
    <t>000 2 02 25365 02 0000 150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</si>
  <si>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</si>
  <si>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</si>
  <si>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</si>
  <si>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</si>
  <si>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</si>
  <si>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</si>
  <si>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</si>
  <si>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</si>
  <si>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</si>
  <si>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</si>
  <si>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</si>
  <si>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</si>
  <si>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</si>
  <si>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</si>
  <si>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
</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</si>
  <si>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</si>
  <si>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</si>
  <si>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</si>
  <si>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</si>
  <si>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</si>
  <si>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</si>
  <si>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000 2 18 25304 02 0000 150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</si>
  <si>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</si>
  <si>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</si>
  <si>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</si>
  <si>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</si>
  <si>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000 2 19 25462 02 0000 150</t>
  </si>
  <si>
    <t>000 2 19 25554 02 0000 150</t>
  </si>
  <si>
    <t>000 1 09 01030 05 0000 110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</si>
  <si>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</si>
  <si>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000 1 09 04040 01 0000 110</t>
  </si>
  <si>
    <t>Налог с имущества, переходящего в порядке наследования или дарения</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</si>
  <si>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</si>
  <si>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</si>
  <si>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</si>
  <si>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</si>
  <si>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</si>
  <si>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</si>
  <si>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</si>
  <si>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</si>
  <si>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</si>
  <si>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</si>
  <si>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000 2 19 25508 02 0000 150</t>
  </si>
  <si>
    <t>000 1 09 03023 01 0000 110</t>
  </si>
  <si>
    <t>000 1 14 02028 02 0000 410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</si>
  <si>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</si>
  <si>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</si>
  <si>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</si>
  <si>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000 1 16 10020 02 0000 140</t>
  </si>
  <si>
    <t>000 1 16 10021 02 0000 140</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</si>
  <si>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</si>
  <si>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</si>
  <si>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Прогноз доходов
на 2022 год</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</si>
  <si>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</si>
  <si>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</si>
  <si>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</si>
  <si>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</si>
  <si>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</si>
  <si>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</si>
  <si>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</si>
  <si>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000 1 09 03080 00 0000 110</t>
  </si>
  <si>
    <t>000 1 09 03083 02 0000 110</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</si>
  <si>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</si>
  <si>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</si>
  <si>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000 1 16 01240 01 0000 140</t>
  </si>
  <si>
    <t>000 1 16 01242 01 0000 140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</si>
  <si>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</si>
  <si>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</si>
  <si>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000 2 02 25021 00 0000 150</t>
  </si>
  <si>
    <t>000 2 02 25021 02 0000 150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</si>
  <si>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</si>
  <si>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</si>
  <si>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000 2 02 25028 00 0000 150</t>
  </si>
  <si>
    <t>000 2 02 25028 02 0000 150</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</si>
  <si>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</si>
  <si>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</si>
  <si>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000 2 02 25359 00 0000 150</t>
  </si>
  <si>
    <t>000 2 02 25359 02 0000 150</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</si>
  <si>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</si>
  <si>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субъектов Российской Федерации на создание (обновление) материально-технической базы образовательных организаций, реализующих программы среднего профессионального образования</t>
  </si>
  <si>
    <t xml:space="preserve">  
Субсидии бюджетам на реализацию региональных проектов модернизации первичного звена здравоохранения
</t>
  </si>
  <si>
    <t xml:space="preserve">  
Субсидии бюджетам субъектов Российской Федерации на реализацию региональных проектов модернизации первичного звена здравоохранения
</t>
  </si>
  <si>
    <t>000 2 02 25372 00 0000 150</t>
  </si>
  <si>
    <t>000 2 02 25372 02 0000 150</t>
  </si>
  <si>
    <t>000 2 02 25394 00 0000 150</t>
  </si>
  <si>
    <t>000 2 02 25394 02 0000 150</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</si>
  <si>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</si>
  <si>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</si>
  <si>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</si>
  <si>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Субсидии бюджетам субъектов Российской Федерации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</si>
  <si>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000 2 02 25491 00 0000 150</t>
  </si>
  <si>
    <t>000 2 02 25491 02 0000 150</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</si>
  <si>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</si>
  <si>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</si>
  <si>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000 2 02 25513 00 0000 150</t>
  </si>
  <si>
    <t>000 2 02 25513 02 0000 150</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</si>
  <si>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</si>
  <si>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</si>
  <si>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</si>
  <si>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</si>
  <si>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000 2 02 25598 00 0000 150</t>
  </si>
  <si>
    <t>000 2 02 25598 02 0000 150</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</si>
  <si>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</si>
  <si>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</si>
  <si>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000 2 02 25599 00 0000 150</t>
  </si>
  <si>
    <t>000 2 02 25599 02 0000 150</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</si>
  <si>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</si>
  <si>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</si>
  <si>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000 2 02 25750 00 0000 150</t>
  </si>
  <si>
    <t>000 2 02 25750 02 0000 150</t>
  </si>
  <si>
    <t>Субсидии бюджетам на софинансирование закупки оборудования для создания "умных" спортивных площадок</t>
  </si>
  <si>
    <t>Субсидии бюджетам субъектов Российской Федерации на софинансирование закупки оборудования для создания "умных" спортивных площадок</t>
  </si>
  <si>
    <t>000 2 02 25753 00 0000 150</t>
  </si>
  <si>
    <t>000 2 02 25753 02 0000 150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</si>
  <si>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</si>
  <si>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</si>
  <si>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</si>
  <si>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</si>
  <si>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000 2 02 27246 02 0000 150</t>
  </si>
  <si>
    <t>000 2 02 27246 00 0000 150</t>
  </si>
  <si>
    <t>000 2 02 27576 00 0000 150</t>
  </si>
  <si>
    <t>000 2 02 27576 02 0000 150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</si>
  <si>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</si>
  <si>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</si>
  <si>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000 2 02 35450 00 0000 150</t>
  </si>
  <si>
    <t>000 2 02 35450 02 0000 150</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</si>
  <si>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</si>
  <si>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</si>
  <si>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000 2 02 35485 00 0000 150</t>
  </si>
  <si>
    <t>000 2 02 35485 02 0000 150</t>
  </si>
  <si>
    <t>Субвенции бюджетам на обеспечение жильем граждан, уволенных с военной службы (службы), и приравненных к ним лиц</t>
  </si>
  <si>
    <t>Субвенции бюджетам субъектов Российской Федерации на обеспечение жильем граждан, уволенных с военной службы (службы), и приравненных к ним лиц</t>
  </si>
  <si>
    <t xml:space="preserve">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
</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</si>
  <si>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</si>
  <si>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</si>
  <si>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000 2 02 45289 02 0000 150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</si>
  <si>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</si>
  <si>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</si>
  <si>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000 2 02 45363 00 0000 150</t>
  </si>
  <si>
    <t>000 2 02 45363 02 0000 150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</si>
  <si>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</si>
  <si>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</si>
  <si>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000 2 02 45389 00 0000 150</t>
  </si>
  <si>
    <t>000 2 02 45389 02 0000 150</t>
  </si>
  <si>
    <t>Межбюджетные трансферты, передаваемые бюджетам на развитие инфраструктуры дорожного хозяйства</t>
  </si>
  <si>
    <t>Межбюджетные трансферты, передаваемые бюджетам субъектов Российской Федерации на развитие инфраструктуры дорожного хозяйства</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</si>
  <si>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</si>
  <si>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</si>
  <si>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000 2 02 45784 00 0000 150</t>
  </si>
  <si>
    <t>000 2 02 45784 02 0000 150</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</si>
  <si>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</si>
  <si>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</si>
  <si>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Безвозмездные поступления от негосударственных организаций</t>
  </si>
  <si>
    <t>00 2 04 00000 00 0000 000</t>
  </si>
  <si>
    <t>000 2 04 02000 02 0000 150</t>
  </si>
  <si>
    <t>000 2 04 02010 02 0000 150</t>
  </si>
  <si>
    <t>000 2 18 25497 02 0000 150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</si>
  <si>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</si>
  <si>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000 2 18 35701 02 0000 150</t>
  </si>
  <si>
    <t>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</si>
  <si>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000 2 18 55622 02 0000 150</t>
  </si>
  <si>
    <t>Доходы бюджетов субъектов Российской Федерации от возврата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</si>
  <si>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000 2 19 25256 02 0000 150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</si>
  <si>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</si>
  <si>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000 2 19 25365 02 0000 150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</si>
  <si>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</si>
  <si>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000 2 19 25412 02 0000 150</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</si>
  <si>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субъектов Российской Федерации</t>
  </si>
  <si>
    <t>000 2 19 25497 02 0000 150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</si>
  <si>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</si>
  <si>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</si>
  <si>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</si>
  <si>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Возврат остатков субсидий на обеспечение закупки авиационных работ в целях оказания медицинской помощи</t>
  </si>
  <si>
    <t>000 2 19 45620 02 0000 150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</si>
  <si>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 из бюджетов субъектов Российской Федерации</t>
  </si>
  <si>
    <t>000 2 19 45622 02 0000 150</t>
  </si>
  <si>
    <t>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</si>
  <si>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000 2 19 45634 02 0000 150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</si>
  <si>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 из бюджетов субъектов Российской Федерации</t>
  </si>
  <si>
    <t>000 2 19 45697 02 0000 150</t>
  </si>
  <si>
    <t xml:space="preserve">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 из бюджетов субъектов Российской Федерации
</t>
  </si>
  <si>
    <t>000 1 03 02450 01 0000 110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</si>
  <si>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</si>
  <si>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000 1 07 01130 01 0000 110</t>
  </si>
  <si>
    <t>Налог на добычу полезных ископаемых в виде апатит-нефелиновых, апатитовых и фосфоритовых руд</t>
  </si>
  <si>
    <t>000 1 08 02000 01 0000 110</t>
  </si>
  <si>
    <t>000 1 08 02020 01 0000 110</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</si>
  <si>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</si>
  <si>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 xml:space="preserve"> Государственная пошлина по делам, рассматриваемым конституционными (уставными) судами субъектов Российской Федерации</t>
  </si>
  <si>
    <t>000 1 09 03021 00 0000 110</t>
  </si>
  <si>
    <t>000 1 09 03021 05 0000 110</t>
  </si>
  <si>
    <t>Платежи за добычу общераспространенных полезных ископаемых</t>
  </si>
  <si>
    <t>Платежи за добычу общераспространенных полезных ископаемых, мобилизуемые на территориях муниципальных районов</t>
  </si>
  <si>
    <t>000 1 12 01070 01 0000 120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</si>
  <si>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</si>
  <si>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000 1 13 02040 01 0000 130</t>
  </si>
  <si>
    <t>Доходы, поступающие в порядке возмещения бюджету субъекта Российской Федерации расходов, направленных на покрытие процессуальных издержек</t>
  </si>
  <si>
    <t>000 1 15 07000 01 0000 140</t>
  </si>
  <si>
    <t>000 1 15 07020 01 0000 140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</si>
  <si>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</si>
  <si>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</si>
  <si>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</si>
  <si>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</si>
  <si>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</si>
  <si>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</si>
  <si>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</si>
  <si>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</si>
  <si>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</si>
  <si>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</si>
  <si>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</si>
  <si>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</si>
  <si>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</si>
  <si>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</si>
  <si>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</si>
  <si>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</si>
  <si>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</si>
  <si>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</si>
  <si>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</si>
  <si>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000 1 16 09000 00 0000 140</t>
  </si>
  <si>
    <t>000 1 16 09030 02 0000 140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</si>
  <si>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</si>
  <si>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</si>
  <si>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000 1 16 10100 00 0000 140</t>
  </si>
  <si>
    <t>000 1 16 10100 02 0000 140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</si>
  <si>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</si>
  <si>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</si>
  <si>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000 2 02 15549 02 0000 150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</si>
  <si>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</si>
  <si>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000 2 02 25065 00 0000 150</t>
  </si>
  <si>
    <t>000 2 02 25065 02 0000 150</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</si>
  <si>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</si>
  <si>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</si>
  <si>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000 2 02 25752 00 0000 150</t>
  </si>
  <si>
    <t>000 2 02 25752 02 0000 150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</si>
  <si>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</si>
  <si>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</si>
  <si>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000 2 02 29001 00 0000 150</t>
  </si>
  <si>
    <t>000 2 02 29001 02 0000 150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</si>
  <si>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</si>
  <si>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</si>
  <si>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000 2 02 45198 02 0000 150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</si>
  <si>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</si>
  <si>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000 2 02 45422 02 0000 150</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</si>
  <si>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</si>
  <si>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000 2 02 45787 02 0000 150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</si>
  <si>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</si>
  <si>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000 2 18 25065 02 0000 150</t>
  </si>
  <si>
    <t>Доходы бюджетов субъектов Российской Федерации от возврата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муниципальных образований</t>
  </si>
  <si>
    <t>000 2 19 25065 02 0000 150</t>
  </si>
  <si>
    <t>000 2 19 25084 02 0000 150</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</si>
  <si>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субъектов Российской Федерации</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</si>
  <si>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</si>
  <si>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000 2 19 25138 02 0000 150</t>
  </si>
  <si>
    <t>000 2 19 25201 02 0000 150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</si>
  <si>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</si>
  <si>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</si>
  <si>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000 2 19 25302 02 0000 150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</si>
  <si>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</si>
  <si>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000 2 19 25404 02 0000 150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</si>
  <si>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</si>
  <si>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000 2 19 25502 02 0000 150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</si>
  <si>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</si>
  <si>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</si>
  <si>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</si>
  <si>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000 2 19 45836 02 0000 150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</si>
  <si>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</si>
  <si>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Доходы областного бюджета за 9 месяцев 2022 года</t>
  </si>
  <si>
    <t>Кассовое исполнение
за 9 месяцев
2022 года</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</si>
  <si>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 щебня)</t>
  </si>
  <si>
    <t>000 1 09 04010 02 0000 110</t>
  </si>
  <si>
    <t>000 1 09 04030 01 0000 110</t>
  </si>
  <si>
    <t>Налог на имущество предприятий</t>
  </si>
  <si>
    <t>Налог на пользователей автомобильных дорог</t>
  </si>
  <si>
    <t>000 1 09 06000 02 0000 110</t>
  </si>
  <si>
    <t>000 1 09 06010 02 0000 110</t>
  </si>
  <si>
    <t>Прочие налоги и сборы (по отмененным налогам и сборам субъектов Российской Федерации)</t>
  </si>
  <si>
    <t>Налог с продаж</t>
  </si>
  <si>
    <t>000 1 16 10022 02 0000 140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</si>
  <si>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</si>
  <si>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000 2 02 25242 00 0000 150</t>
  </si>
  <si>
    <t>000 2 02 25242 02 0000 150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</si>
  <si>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</si>
  <si>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</si>
  <si>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000 2 02 25269 00 0000 150</t>
  </si>
  <si>
    <t>000 2 02 25269 02 0000 150</t>
  </si>
  <si>
    <t>Субсидии бюджетам на закупку контейнеров для раздельного накопления твердых коммунальных отходов</t>
  </si>
  <si>
    <t>Субсидии бюджетам субъектов Российской Федерации на закупку контейнеров для раздельного накопления твердых коммунальных отходов</t>
  </si>
  <si>
    <t>000 2 02 25786 00 0000 150</t>
  </si>
  <si>
    <t>000 2 02 25786 02 0000 150</t>
  </si>
  <si>
    <t>Субсидии бюджетам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</si>
  <si>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Субсидии бюджетам субъектов Российской Федерации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</si>
  <si>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000 2 02 45368 02 0000 150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</si>
  <si>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</si>
  <si>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000 2 08 00000 00 0000 000</t>
  </si>
  <si>
    <t>000 2 08 02000 02 0000 150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</si>
  <si>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</si>
  <si>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</si>
  <si>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000 2 19 45136 02 0000 150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</si>
  <si>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</si>
  <si>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от 31 октября 2022 года № 476-п</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</si>
</sst>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dd\.mm\.yyyy"/>
  </numFmts>
  <fonts count="49"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amily val="2"/>
      <charset val="204"/>
    </font>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6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700">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6"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9" fillId="0" borderId="24">
      <alignment horizontal="center"/>
    </xf>
    <xf numFmtId="0" fontId="16" fillId="0" borderId="0">
      <alignment horizontal="center" wrapText="1"/>
    </xf>
    <xf numFmtId="0" fontId="17" fillId="0" borderId="8"/>
    <xf numFmtId="0" fontId="17" fillId="0" borderId="0"/>
    <xf numFmtId="0" fontId="9" fillId="0" borderId="19">
      <alignment horizontal="left"/>
    </xf>
    <xf numFmtId="0" fontId="16" fillId="0" borderId="0">
      <alignment horizontal="left" wrapText="1"/>
    </xf>
    <xf numFmtId="49" fontId="9" fillId="0" borderId="0"/>
    <xf numFmtId="0" fontId="9" fillId="0" borderId="26">
      <alignment horizontal="left" wrapText="1" indent="1"/>
    </xf>
    <xf numFmtId="0" fontId="17" fillId="0" borderId="9"/>
    <xf numFmtId="0" fontId="13" fillId="0" borderId="10">
      <alignment horizontal="center"/>
    </xf>
    <xf numFmtId="0" fontId="18" fillId="0" borderId="11"/>
    <xf numFmtId="49" fontId="9" fillId="0" borderId="11">
      <alignment horizontal="center"/>
    </xf>
    <xf numFmtId="0" fontId="30" fillId="0" borderId="21"/>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9" fillId="0" borderId="38">
      <alignment horizontal="center" wrapText="1"/>
    </xf>
    <xf numFmtId="0" fontId="13" fillId="0" borderId="0">
      <alignment horizontal="center"/>
    </xf>
    <xf numFmtId="0" fontId="13" fillId="0" borderId="12">
      <alignment horizontal="right"/>
    </xf>
    <xf numFmtId="166" fontId="13" fillId="0" borderId="15">
      <alignment horizontal="center"/>
    </xf>
    <xf numFmtId="49" fontId="9" fillId="0" borderId="6">
      <alignment horizontal="center" vertical="center" wrapText="1"/>
    </xf>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4" fontId="9" fillId="0" borderId="7">
      <alignment horizontal="right"/>
    </xf>
    <xf numFmtId="0" fontId="9" fillId="0" borderId="37"/>
    <xf numFmtId="0" fontId="13" fillId="0" borderId="15">
      <alignment horizontal="center"/>
    </xf>
    <xf numFmtId="49" fontId="13" fillId="0" borderId="20">
      <alignment horizontal="center"/>
    </xf>
    <xf numFmtId="0" fontId="22" fillId="0" borderId="21"/>
    <xf numFmtId="49" fontId="9" fillId="0" borderId="20">
      <alignment horizontal="center"/>
    </xf>
    <xf numFmtId="49" fontId="13" fillId="0" borderId="42">
      <alignment horizontal="center" vertical="center" wrapText="1"/>
    </xf>
    <xf numFmtId="49" fontId="13" fillId="0" borderId="34">
      <alignment horizontal="center" vertical="center" wrapText="1"/>
    </xf>
    <xf numFmtId="49" fontId="13" fillId="0" borderId="10">
      <alignment horizontal="center" vertical="center" wrapText="1"/>
    </xf>
    <xf numFmtId="4" fontId="9" fillId="0" borderId="6">
      <alignment horizontal="right"/>
    </xf>
    <xf numFmtId="49" fontId="9" fillId="0" borderId="28">
      <alignment horizontal="center"/>
    </xf>
    <xf numFmtId="4" fontId="9" fillId="0" borderId="50">
      <alignment horizontal="right"/>
    </xf>
    <xf numFmtId="4" fontId="13" fillId="0" borderId="6">
      <alignment horizontal="right"/>
    </xf>
    <xf numFmtId="4" fontId="13" fillId="0" borderId="7">
      <alignment horizontal="right"/>
    </xf>
    <xf numFmtId="0" fontId="13" fillId="0" borderId="25">
      <alignment horizontal="left" wrapText="1"/>
    </xf>
    <xf numFmtId="4" fontId="13" fillId="0" borderId="50">
      <alignment horizontal="right"/>
    </xf>
    <xf numFmtId="49" fontId="9" fillId="0" borderId="27">
      <alignment horizontal="center" wrapText="1"/>
    </xf>
    <xf numFmtId="4" fontId="9" fillId="0" borderId="24">
      <alignment horizontal="right"/>
    </xf>
    <xf numFmtId="49" fontId="9" fillId="0" borderId="0">
      <alignment horizontal="center"/>
    </xf>
    <xf numFmtId="0" fontId="13" fillId="0" borderId="30">
      <alignment horizontal="left" wrapText="1" indent="1"/>
    </xf>
    <xf numFmtId="49" fontId="13" fillId="0" borderId="51">
      <alignment horizontal="center"/>
    </xf>
    <xf numFmtId="49" fontId="13" fillId="0" borderId="11">
      <alignment horizontal="center"/>
    </xf>
    <xf numFmtId="49" fontId="13" fillId="0" borderId="0">
      <alignment horizontal="center"/>
    </xf>
    <xf numFmtId="4" fontId="9" fillId="0" borderId="34">
      <alignment horizontal="right"/>
    </xf>
    <xf numFmtId="0" fontId="26" fillId="0" borderId="32">
      <alignment horizontal="left" wrapText="1"/>
    </xf>
    <xf numFmtId="4" fontId="9" fillId="0" borderId="40">
      <alignment horizontal="right"/>
    </xf>
    <xf numFmtId="0" fontId="13" fillId="0" borderId="32">
      <alignment horizontal="left" wrapText="1" indent="2"/>
    </xf>
    <xf numFmtId="49" fontId="9" fillId="0" borderId="19"/>
    <xf numFmtId="0" fontId="13" fillId="3" borderId="21"/>
    <xf numFmtId="0" fontId="13" fillId="3" borderId="0"/>
    <xf numFmtId="0" fontId="13" fillId="0" borderId="0">
      <alignment horizontal="left" wrapText="1"/>
    </xf>
    <xf numFmtId="49" fontId="13" fillId="0" borderId="0">
      <alignment horizontal="center" wrapText="1"/>
    </xf>
    <xf numFmtId="0" fontId="13" fillId="0" borderId="8">
      <alignment horizontal="left"/>
    </xf>
    <xf numFmtId="49" fontId="13" fillId="0" borderId="8"/>
    <xf numFmtId="0" fontId="13"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49" fontId="13" fillId="0" borderId="34">
      <alignment horizontal="center"/>
    </xf>
    <xf numFmtId="0" fontId="13" fillId="0" borderId="26">
      <alignment horizontal="left" wrapText="1"/>
    </xf>
    <xf numFmtId="49" fontId="13" fillId="0" borderId="29">
      <alignment horizontal="center"/>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8" fillId="0" borderId="8"/>
    <xf numFmtId="0" fontId="15" fillId="0" borderId="42">
      <alignment horizontal="center" vertical="center" textRotation="90" wrapText="1"/>
    </xf>
    <xf numFmtId="0" fontId="13" fillId="0" borderId="6">
      <alignment horizontal="center" vertical="top" wrapText="1"/>
    </xf>
    <xf numFmtId="0" fontId="13" fillId="0" borderId="28">
      <alignment horizontal="center" vertical="top"/>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3"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13" fillId="0" borderId="53">
      <alignment horizontal="right"/>
    </xf>
    <xf numFmtId="49" fontId="13" fillId="0" borderId="54">
      <alignment horizontal="left" vertical="center" wrapText="1" indent="2"/>
    </xf>
    <xf numFmtId="0" fontId="13" fillId="0" borderId="51"/>
    <xf numFmtId="0" fontId="13" fillId="0" borderId="7"/>
    <xf numFmtId="49" fontId="13" fillId="0" borderId="55">
      <alignment horizontal="left" vertical="center" wrapText="1" indent="3"/>
    </xf>
    <xf numFmtId="4" fontId="13" fillId="0" borderId="56">
      <alignment horizontal="right"/>
    </xf>
    <xf numFmtId="49" fontId="13" fillId="0" borderId="57">
      <alignment horizontal="left" vertical="center" wrapText="1" indent="3"/>
    </xf>
    <xf numFmtId="49" fontId="13" fillId="0" borderId="58">
      <alignment horizontal="left" vertical="center" wrapText="1" indent="3"/>
    </xf>
    <xf numFmtId="49" fontId="13" fillId="0" borderId="59">
      <alignment horizontal="center" vertical="center" wrapText="1"/>
    </xf>
    <xf numFmtId="4" fontId="13" fillId="0" borderId="60">
      <alignment horizontal="right"/>
    </xf>
    <xf numFmtId="0" fontId="15" fillId="0" borderId="19">
      <alignment horizontal="center" vertical="center" textRotation="90"/>
    </xf>
    <xf numFmtId="4" fontId="13" fillId="0" borderId="0">
      <alignment horizontal="right"/>
    </xf>
    <xf numFmtId="0" fontId="15" fillId="0" borderId="8">
      <alignment horizontal="center" vertical="center" textRotation="90"/>
    </xf>
    <xf numFmtId="0" fontId="15" fillId="0" borderId="42">
      <alignment horizontal="center" vertical="center" textRotation="90"/>
    </xf>
    <xf numFmtId="0" fontId="13" fillId="0" borderId="29"/>
    <xf numFmtId="49" fontId="13" fillId="0" borderId="61">
      <alignment horizontal="center" vertical="center" wrapText="1"/>
    </xf>
    <xf numFmtId="0" fontId="13" fillId="0" borderId="62"/>
    <xf numFmtId="0" fontId="13"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8">
      <alignment horizontal="center" vertical="center"/>
    </xf>
    <xf numFmtId="0" fontId="15" fillId="0" borderId="23">
      <alignment horizontal="center" vertical="center"/>
    </xf>
    <xf numFmtId="49" fontId="15" fillId="0" borderId="31">
      <alignment horizontal="center" vertical="center"/>
    </xf>
    <xf numFmtId="49" fontId="13" fillId="0" borderId="61">
      <alignment horizontal="center" vertical="center"/>
    </xf>
    <xf numFmtId="49" fontId="13" fillId="0" borderId="41">
      <alignment horizontal="center" vertical="center"/>
    </xf>
    <xf numFmtId="49" fontId="13" fillId="0" borderId="31">
      <alignment horizontal="center" vertical="center"/>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49" fontId="9" fillId="0" borderId="15">
      <alignment horizontal="center"/>
    </xf>
    <xf numFmtId="0" fontId="9" fillId="0" borderId="22">
      <alignment horizontal="left" wrapText="1"/>
    </xf>
    <xf numFmtId="0" fontId="9" fillId="0" borderId="30">
      <alignment horizontal="left" wrapText="1" indent="1"/>
    </xf>
    <xf numFmtId="49" fontId="9" fillId="0" borderId="51">
      <alignment horizontal="center"/>
    </xf>
    <xf numFmtId="49" fontId="9" fillId="0" borderId="23">
      <alignment horizontal="center" wrapText="1"/>
    </xf>
    <xf numFmtId="0" fontId="9" fillId="0" borderId="0">
      <alignment horizontal="left" wrapText="1"/>
    </xf>
    <xf numFmtId="49" fontId="9" fillId="0" borderId="39">
      <alignment horizontal="center" wrapText="1"/>
    </xf>
    <xf numFmtId="49" fontId="9" fillId="0" borderId="10">
      <alignment horizontal="center" vertical="center" wrapText="1"/>
    </xf>
    <xf numFmtId="49" fontId="9" fillId="0" borderId="24">
      <alignment horizontal="center" wrapText="1"/>
    </xf>
    <xf numFmtId="49" fontId="9" fillId="0" borderId="0">
      <alignment horizontal="center" wrapText="1"/>
    </xf>
    <xf numFmtId="49" fontId="9" fillId="0" borderId="34">
      <alignment horizontal="center" vertical="center" wrapText="1"/>
    </xf>
    <xf numFmtId="49" fontId="9" fillId="0" borderId="42">
      <alignment horizontal="center" vertical="center" wrapText="1"/>
    </xf>
    <xf numFmtId="0" fontId="9" fillId="0" borderId="25">
      <alignment horizontal="left" wrapText="1"/>
    </xf>
    <xf numFmtId="0" fontId="9" fillId="0" borderId="18"/>
    <xf numFmtId="0" fontId="9" fillId="0" borderId="18">
      <alignment wrapText="1"/>
    </xf>
    <xf numFmtId="0" fontId="9" fillId="0" borderId="32">
      <alignment horizontal="left" wrapText="1" indent="2"/>
    </xf>
    <xf numFmtId="49" fontId="9" fillId="0" borderId="6">
      <alignment horizontal="center"/>
    </xf>
    <xf numFmtId="49" fontId="9" fillId="0" borderId="7">
      <alignment horizontal="center"/>
    </xf>
    <xf numFmtId="0" fontId="9" fillId="0" borderId="33">
      <alignment horizontal="left" wrapText="1"/>
    </xf>
    <xf numFmtId="0" fontId="9" fillId="3" borderId="0"/>
    <xf numFmtId="49" fontId="9" fillId="0" borderId="31">
      <alignment horizontal="center"/>
    </xf>
    <xf numFmtId="0" fontId="9" fillId="0" borderId="15">
      <alignment horizontal="center"/>
    </xf>
    <xf numFmtId="49" fontId="9" fillId="0" borderId="17">
      <alignment horizontal="center"/>
    </xf>
    <xf numFmtId="166" fontId="9" fillId="0" borderId="15">
      <alignment horizontal="center"/>
    </xf>
    <xf numFmtId="49" fontId="9" fillId="0" borderId="31">
      <alignment horizontal="center" wrapText="1"/>
    </xf>
    <xf numFmtId="0" fontId="9" fillId="0" borderId="8"/>
    <xf numFmtId="0" fontId="9" fillId="3" borderId="21"/>
    <xf numFmtId="0" fontId="9" fillId="0" borderId="8">
      <alignment wrapText="1"/>
    </xf>
    <xf numFmtId="0" fontId="9" fillId="0" borderId="12">
      <alignment horizontal="right"/>
    </xf>
    <xf numFmtId="0" fontId="9" fillId="0" borderId="0">
      <alignment horizontal="center"/>
    </xf>
    <xf numFmtId="0" fontId="9" fillId="0" borderId="0"/>
    <xf numFmtId="0" fontId="9" fillId="0" borderId="36">
      <alignment horizontal="left" wrapText="1"/>
    </xf>
    <xf numFmtId="49" fontId="9" fillId="0" borderId="8"/>
    <xf numFmtId="0" fontId="9" fillId="0" borderId="21"/>
    <xf numFmtId="0" fontId="9" fillId="0" borderId="16">
      <alignment horizontal="center"/>
    </xf>
    <xf numFmtId="0" fontId="9" fillId="0" borderId="8">
      <alignment horizontal="left"/>
    </xf>
    <xf numFmtId="0" fontId="9" fillId="0" borderId="0">
      <alignment horizontal="right"/>
    </xf>
    <xf numFmtId="0" fontId="9" fillId="0" borderId="7">
      <alignment horizontal="left" wrapText="1" indent="2"/>
    </xf>
    <xf numFmtId="49" fontId="9" fillId="0" borderId="0">
      <alignment horizontal="right"/>
    </xf>
    <xf numFmtId="0" fontId="32" fillId="0" borderId="0">
      <alignment horizontal="center" vertical="top"/>
    </xf>
    <xf numFmtId="49" fontId="29" fillId="0" borderId="0"/>
    <xf numFmtId="0" fontId="27" fillId="0" borderId="0">
      <alignment horizontal="left" wrapText="1"/>
    </xf>
    <xf numFmtId="0" fontId="29" fillId="0" borderId="14"/>
    <xf numFmtId="0" fontId="31" fillId="0" borderId="0"/>
    <xf numFmtId="0" fontId="29" fillId="0" borderId="0"/>
    <xf numFmtId="0" fontId="28" fillId="0" borderId="8"/>
    <xf numFmtId="0" fontId="9" fillId="0" borderId="0">
      <alignment horizontal="left"/>
    </xf>
    <xf numFmtId="0" fontId="27" fillId="0" borderId="0">
      <alignment horizontal="center" wrapText="1"/>
    </xf>
    <xf numFmtId="49" fontId="29" fillId="0" borderId="13">
      <alignment horizontal="center"/>
    </xf>
    <xf numFmtId="0" fontId="29" fillId="0" borderId="11"/>
    <xf numFmtId="49" fontId="33" fillId="0" borderId="12">
      <alignment horizontal="right"/>
    </xf>
    <xf numFmtId="0" fontId="9" fillId="0" borderId="10">
      <alignment horizontal="center"/>
    </xf>
    <xf numFmtId="0" fontId="30" fillId="0" borderId="0"/>
    <xf numFmtId="0" fontId="28" fillId="0" borderId="0"/>
    <xf numFmtId="0" fontId="26" fillId="0" borderId="0"/>
    <xf numFmtId="0" fontId="36" fillId="0" borderId="19"/>
    <xf numFmtId="0" fontId="28" fillId="0" borderId="9"/>
    <xf numFmtId="0" fontId="9" fillId="0" borderId="19">
      <alignment horizontal="center"/>
    </xf>
    <xf numFmtId="49" fontId="9" fillId="0" borderId="48">
      <alignment horizontal="center" vertical="center"/>
    </xf>
    <xf numFmtId="0" fontId="35" fillId="0" borderId="19">
      <alignment wrapText="1"/>
    </xf>
    <xf numFmtId="49" fontId="9" fillId="0" borderId="0">
      <alignment horizontal="left"/>
    </xf>
    <xf numFmtId="49" fontId="9" fillId="0" borderId="31">
      <alignment horizontal="center" vertical="center"/>
    </xf>
    <xf numFmtId="0" fontId="36" fillId="0" borderId="8"/>
    <xf numFmtId="49" fontId="9" fillId="0" borderId="41">
      <alignment horizontal="center" vertical="center"/>
    </xf>
    <xf numFmtId="49" fontId="26" fillId="0" borderId="31">
      <alignment horizontal="center" vertical="center"/>
    </xf>
    <xf numFmtId="0" fontId="9" fillId="0" borderId="48">
      <alignment horizontal="center" vertical="center"/>
    </xf>
    <xf numFmtId="0" fontId="9" fillId="0" borderId="31">
      <alignment horizontal="center" vertical="center"/>
    </xf>
    <xf numFmtId="0" fontId="35" fillId="0" borderId="6">
      <alignment wrapText="1"/>
    </xf>
    <xf numFmtId="0" fontId="9" fillId="0" borderId="8">
      <alignment horizontal="center"/>
    </xf>
    <xf numFmtId="49" fontId="9" fillId="0" borderId="61">
      <alignment horizontal="center" vertical="center"/>
    </xf>
    <xf numFmtId="0" fontId="35" fillId="0" borderId="8">
      <alignment wrapText="1"/>
    </xf>
    <xf numFmtId="0" fontId="26" fillId="0" borderId="23">
      <alignment horizontal="center" vertical="center"/>
    </xf>
    <xf numFmtId="49" fontId="9" fillId="0" borderId="8">
      <alignment horizontal="center" wrapText="1"/>
    </xf>
    <xf numFmtId="49" fontId="9" fillId="0" borderId="19">
      <alignment horizontal="center"/>
    </xf>
    <xf numFmtId="49" fontId="9" fillId="0" borderId="61">
      <alignment horizontal="center" vertical="center" wrapText="1"/>
    </xf>
    <xf numFmtId="0" fontId="9" fillId="0" borderId="41">
      <alignment horizontal="center" vertical="center"/>
    </xf>
    <xf numFmtId="4" fontId="9" fillId="0" borderId="0">
      <alignment horizontal="right"/>
    </xf>
    <xf numFmtId="49" fontId="9" fillId="0" borderId="41">
      <alignment horizontal="center" wrapText="1"/>
    </xf>
    <xf numFmtId="0" fontId="26" fillId="0" borderId="0">
      <alignment horizontal="center"/>
    </xf>
    <xf numFmtId="49" fontId="26" fillId="0" borderId="31">
      <alignment horizontal="center" vertical="center" wrapText="1"/>
    </xf>
    <xf numFmtId="0" fontId="26" fillId="0" borderId="19">
      <alignment horizontal="center" vertical="center" textRotation="90"/>
    </xf>
    <xf numFmtId="49" fontId="9" fillId="0" borderId="8">
      <alignment horizontal="left" vertical="center" wrapText="1" indent="3"/>
    </xf>
    <xf numFmtId="0" fontId="29" fillId="0" borderId="21"/>
    <xf numFmtId="4" fontId="9" fillId="0" borderId="60">
      <alignment horizontal="right"/>
    </xf>
    <xf numFmtId="0" fontId="26" fillId="0" borderId="8">
      <alignment horizontal="center" vertical="center" textRotation="90" wrapText="1"/>
    </xf>
    <xf numFmtId="49" fontId="9" fillId="0" borderId="59">
      <alignment horizontal="center" vertical="center" wrapText="1"/>
    </xf>
    <xf numFmtId="4" fontId="9" fillId="0" borderId="0">
      <alignment horizontal="right" shrinkToFit="1"/>
    </xf>
    <xf numFmtId="49" fontId="34" fillId="0" borderId="44">
      <alignment horizontal="left" vertical="center" wrapText="1"/>
    </xf>
    <xf numFmtId="0" fontId="9" fillId="0" borderId="28">
      <alignment horizontal="center" vertical="top"/>
    </xf>
    <xf numFmtId="0" fontId="9" fillId="0" borderId="26">
      <alignment horizontal="left" wrapText="1"/>
    </xf>
    <xf numFmtId="49" fontId="9" fillId="0" borderId="58">
      <alignment horizontal="left" vertical="center" wrapText="1" indent="3"/>
    </xf>
    <xf numFmtId="49" fontId="9" fillId="0" borderId="0">
      <alignment horizontal="center" vertical="center" wrapText="1"/>
    </xf>
    <xf numFmtId="49" fontId="9" fillId="0" borderId="57">
      <alignment horizontal="left" vertical="center" wrapText="1" indent="3"/>
    </xf>
    <xf numFmtId="49" fontId="9" fillId="0" borderId="0">
      <alignment horizontal="left" vertical="center" wrapText="1" indent="3"/>
    </xf>
    <xf numFmtId="4" fontId="9" fillId="0" borderId="56">
      <alignment horizontal="right"/>
    </xf>
    <xf numFmtId="49" fontId="9" fillId="0" borderId="55">
      <alignment horizontal="left" vertical="center" wrapText="1" indent="3"/>
    </xf>
    <xf numFmtId="0" fontId="9" fillId="0" borderId="0">
      <alignment vertical="center"/>
    </xf>
    <xf numFmtId="0" fontId="30" fillId="0" borderId="14"/>
    <xf numFmtId="49" fontId="9" fillId="0" borderId="8">
      <alignment horizontal="left"/>
    </xf>
    <xf numFmtId="0" fontId="9" fillId="0" borderId="27">
      <alignment horizontal="center" vertical="center"/>
    </xf>
    <xf numFmtId="0" fontId="9" fillId="0" borderId="7"/>
    <xf numFmtId="4" fontId="9" fillId="0" borderId="21">
      <alignment horizontal="right"/>
    </xf>
    <xf numFmtId="49" fontId="26" fillId="0" borderId="23">
      <alignment horizontal="center"/>
    </xf>
    <xf numFmtId="0" fontId="26" fillId="0" borderId="41">
      <alignment horizontal="center" vertical="center"/>
    </xf>
    <xf numFmtId="0" fontId="9" fillId="0" borderId="51"/>
    <xf numFmtId="49" fontId="9" fillId="0" borderId="21">
      <alignment horizontal="center" vertical="center" wrapText="1"/>
    </xf>
    <xf numFmtId="0" fontId="26" fillId="0" borderId="43"/>
    <xf numFmtId="49" fontId="34" fillId="0" borderId="52">
      <alignment horizontal="left" vertical="center" wrapText="1"/>
    </xf>
    <xf numFmtId="49" fontId="9" fillId="0" borderId="54">
      <alignment horizontal="left" vertical="center" wrapText="1" indent="2"/>
    </xf>
    <xf numFmtId="49" fontId="9" fillId="0" borderId="19">
      <alignment horizontal="left" vertical="center" wrapText="1" indent="3"/>
    </xf>
    <xf numFmtId="49" fontId="9" fillId="0" borderId="6">
      <alignment horizontal="center" vertical="top" wrapText="1"/>
    </xf>
    <xf numFmtId="0" fontId="26" fillId="0" borderId="19">
      <alignment horizontal="center" vertical="center" textRotation="90" wrapText="1"/>
    </xf>
    <xf numFmtId="4" fontId="9" fillId="0" borderId="53">
      <alignment horizontal="right"/>
    </xf>
    <xf numFmtId="4" fontId="9" fillId="0" borderId="49">
      <alignment horizontal="right"/>
    </xf>
    <xf numFmtId="0" fontId="9" fillId="0" borderId="33">
      <alignment horizontal="left" wrapText="1" indent="1"/>
    </xf>
    <xf numFmtId="49" fontId="26" fillId="0" borderId="23">
      <alignment horizontal="center" vertical="center" wrapText="1"/>
    </xf>
    <xf numFmtId="0" fontId="29" fillId="0" borderId="29"/>
    <xf numFmtId="0" fontId="9" fillId="0" borderId="0">
      <alignment horizontal="center" wrapText="1"/>
    </xf>
    <xf numFmtId="0" fontId="34" fillId="0" borderId="52">
      <alignment horizontal="left" vertical="center" wrapText="1"/>
    </xf>
    <xf numFmtId="0" fontId="29" fillId="0" borderId="28"/>
    <xf numFmtId="49" fontId="9" fillId="0" borderId="28">
      <alignment horizontal="center" vertical="center" wrapText="1"/>
    </xf>
    <xf numFmtId="4" fontId="9" fillId="0" borderId="8">
      <alignment horizontal="right"/>
    </xf>
    <xf numFmtId="4" fontId="9" fillId="0" borderId="10">
      <alignment horizontal="right"/>
    </xf>
    <xf numFmtId="0" fontId="9" fillId="0" borderId="30">
      <alignment horizontal="left" wrapText="1"/>
    </xf>
    <xf numFmtId="0" fontId="26" fillId="0" borderId="6">
      <alignment horizontal="center" vertical="center" textRotation="90"/>
    </xf>
    <xf numFmtId="0" fontId="9" fillId="0" borderId="6">
      <alignment horizontal="center" vertical="top"/>
    </xf>
    <xf numFmtId="0" fontId="9" fillId="0" borderId="63"/>
    <xf numFmtId="0" fontId="9" fillId="0" borderId="62"/>
    <xf numFmtId="49" fontId="9" fillId="0" borderId="29">
      <alignment horizontal="center"/>
    </xf>
    <xf numFmtId="49" fontId="9" fillId="0" borderId="48">
      <alignment horizontal="center" vertical="center" wrapText="1"/>
    </xf>
    <xf numFmtId="0" fontId="9" fillId="0" borderId="6">
      <alignment horizontal="center" vertical="top" wrapText="1"/>
    </xf>
    <xf numFmtId="49" fontId="9" fillId="0" borderId="34">
      <alignment horizontal="center"/>
    </xf>
    <xf numFmtId="0" fontId="9" fillId="0" borderId="29"/>
    <xf numFmtId="49" fontId="9" fillId="0" borderId="8">
      <alignment horizontal="center" vertical="center" wrapText="1"/>
    </xf>
    <xf numFmtId="0" fontId="34" fillId="0" borderId="43">
      <alignment horizontal="left" vertical="center" wrapText="1"/>
    </xf>
    <xf numFmtId="49" fontId="9" fillId="0" borderId="47">
      <alignment horizontal="left" vertical="center" wrapText="1" indent="3"/>
    </xf>
    <xf numFmtId="49" fontId="9" fillId="0" borderId="31">
      <alignment horizontal="center" vertical="center" wrapText="1"/>
    </xf>
    <xf numFmtId="49" fontId="9" fillId="0" borderId="44">
      <alignment horizontal="left" vertical="center" wrapText="1" indent="3"/>
    </xf>
    <xf numFmtId="49" fontId="9" fillId="0" borderId="41">
      <alignment horizontal="center" vertical="center" wrapText="1"/>
    </xf>
    <xf numFmtId="49" fontId="9" fillId="0" borderId="46">
      <alignment horizontal="left" vertical="center" wrapText="1" indent="3"/>
    </xf>
    <xf numFmtId="4" fontId="9" fillId="0" borderId="29">
      <alignment horizontal="right"/>
    </xf>
    <xf numFmtId="4" fontId="9" fillId="0" borderId="28">
      <alignment horizontal="right"/>
    </xf>
    <xf numFmtId="0" fontId="9" fillId="0" borderId="28"/>
    <xf numFmtId="49" fontId="9" fillId="0" borderId="27">
      <alignment horizontal="center" vertical="center" wrapText="1"/>
    </xf>
    <xf numFmtId="49" fontId="9" fillId="0" borderId="45">
      <alignment horizontal="left" vertical="center" wrapText="1" indent="2"/>
    </xf>
    <xf numFmtId="0" fontId="26" fillId="0" borderId="42">
      <alignment horizontal="center" vertical="center" textRotation="90" wrapText="1"/>
    </xf>
    <xf numFmtId="0" fontId="9" fillId="0" borderId="30">
      <alignment horizontal="left" wrapText="1" indent="2"/>
    </xf>
    <xf numFmtId="0" fontId="9" fillId="0" borderId="36">
      <alignment horizontal="left" wrapText="1" indent="1"/>
    </xf>
    <xf numFmtId="0" fontId="29" fillId="0" borderId="8"/>
    <xf numFmtId="0" fontId="9" fillId="0" borderId="26">
      <alignment horizontal="left" wrapText="1" indent="2"/>
    </xf>
    <xf numFmtId="0" fontId="26" fillId="0" borderId="42">
      <alignment horizontal="center" vertical="center" textRotation="90"/>
    </xf>
    <xf numFmtId="0" fontId="29" fillId="0" borderId="19"/>
    <xf numFmtId="0" fontId="26" fillId="0" borderId="8"/>
    <xf numFmtId="0" fontId="26" fillId="0" borderId="8">
      <alignment horizontal="center" vertical="center" textRotation="90"/>
    </xf>
    <xf numFmtId="49" fontId="9" fillId="0" borderId="41">
      <alignment horizontal="center"/>
    </xf>
    <xf numFmtId="0" fontId="29" fillId="4" borderId="0"/>
    <xf numFmtId="0" fontId="30" fillId="0" borderId="0"/>
    <xf numFmtId="0" fontId="30" fillId="0" borderId="0"/>
    <xf numFmtId="0" fontId="30" fillId="0" borderId="0"/>
    <xf numFmtId="0" fontId="26" fillId="0" borderId="15">
      <alignment horizontal="left" wrapText="1"/>
    </xf>
    <xf numFmtId="4" fontId="9" fillId="0" borderId="35">
      <alignment horizontal="right"/>
    </xf>
    <xf numFmtId="0" fontId="37" fillId="0" borderId="0"/>
    <xf numFmtId="0" fontId="38" fillId="0" borderId="0">
      <alignment horizontal="center" wrapText="1"/>
    </xf>
    <xf numFmtId="0" fontId="39" fillId="0" borderId="8"/>
    <xf numFmtId="0" fontId="39" fillId="0" borderId="0"/>
    <xf numFmtId="0" fontId="40" fillId="0" borderId="0"/>
    <xf numFmtId="0" fontId="38" fillId="0" borderId="0">
      <alignment horizontal="left" wrapText="1"/>
    </xf>
    <xf numFmtId="0" fontId="41" fillId="0" borderId="0"/>
    <xf numFmtId="0" fontId="42" fillId="0" borderId="0"/>
    <xf numFmtId="0" fontId="39" fillId="0" borderId="9"/>
    <xf numFmtId="0" fontId="43" fillId="0" borderId="10">
      <alignment horizontal="center"/>
    </xf>
    <xf numFmtId="0" fontId="40" fillId="0" borderId="11"/>
    <xf numFmtId="0" fontId="43" fillId="0" borderId="0">
      <alignment horizontal="left"/>
    </xf>
    <xf numFmtId="0" fontId="44" fillId="0" borderId="0">
      <alignment horizontal="center" vertical="top"/>
    </xf>
    <xf numFmtId="49" fontId="45" fillId="0" borderId="12">
      <alignment horizontal="right"/>
    </xf>
    <xf numFmtId="49" fontId="40" fillId="0" borderId="13">
      <alignment horizontal="center"/>
    </xf>
    <xf numFmtId="0" fontId="40" fillId="0" borderId="14"/>
    <xf numFmtId="49" fontId="40" fillId="0" borderId="0"/>
    <xf numFmtId="49" fontId="43" fillId="0" borderId="0">
      <alignment horizontal="right"/>
    </xf>
    <xf numFmtId="0" fontId="43" fillId="0" borderId="0"/>
    <xf numFmtId="0" fontId="43" fillId="0" borderId="0">
      <alignment horizontal="center"/>
    </xf>
    <xf numFmtId="0" fontId="43" fillId="0" borderId="12">
      <alignment horizontal="right"/>
    </xf>
    <xf numFmtId="166" fontId="43" fillId="0" borderId="15">
      <alignment horizontal="center"/>
    </xf>
    <xf numFmtId="49" fontId="43" fillId="0" borderId="0"/>
    <xf numFmtId="0" fontId="43" fillId="0" borderId="0">
      <alignment horizontal="right"/>
    </xf>
    <xf numFmtId="0" fontId="43" fillId="0" borderId="16">
      <alignment horizontal="center"/>
    </xf>
    <xf numFmtId="0" fontId="43" fillId="0" borderId="8">
      <alignment wrapText="1"/>
    </xf>
    <xf numFmtId="49" fontId="43" fillId="0" borderId="17">
      <alignment horizontal="center"/>
    </xf>
    <xf numFmtId="0" fontId="43" fillId="0" borderId="18">
      <alignment wrapText="1"/>
    </xf>
    <xf numFmtId="49" fontId="43" fillId="0" borderId="15">
      <alignment horizontal="center"/>
    </xf>
    <xf numFmtId="0" fontId="43" fillId="0" borderId="19">
      <alignment horizontal="left"/>
    </xf>
    <xf numFmtId="49" fontId="43" fillId="0" borderId="19"/>
    <xf numFmtId="0" fontId="43" fillId="0" borderId="15">
      <alignment horizontal="center"/>
    </xf>
    <xf numFmtId="49" fontId="43" fillId="0" borderId="20">
      <alignment horizontal="center"/>
    </xf>
    <xf numFmtId="0" fontId="41" fillId="0" borderId="21"/>
    <xf numFmtId="49" fontId="43" fillId="0" borderId="6">
      <alignment horizontal="center" vertical="center" wrapText="1"/>
    </xf>
    <xf numFmtId="49" fontId="43" fillId="0" borderId="42">
      <alignment horizontal="center" vertical="center" wrapText="1"/>
    </xf>
    <xf numFmtId="49" fontId="43" fillId="0" borderId="34">
      <alignment horizontal="center" vertical="center" wrapText="1"/>
    </xf>
    <xf numFmtId="49" fontId="43" fillId="0" borderId="10">
      <alignment horizontal="center" vertical="center" wrapText="1"/>
    </xf>
    <xf numFmtId="0" fontId="43" fillId="0" borderId="22">
      <alignment horizontal="left" wrapText="1"/>
    </xf>
    <xf numFmtId="49" fontId="43" fillId="0" borderId="23">
      <alignment horizontal="center" wrapText="1"/>
    </xf>
    <xf numFmtId="49" fontId="43" fillId="0" borderId="24">
      <alignment horizontal="center"/>
    </xf>
    <xf numFmtId="4" fontId="43" fillId="0" borderId="6">
      <alignment horizontal="right"/>
    </xf>
    <xf numFmtId="4" fontId="43" fillId="0" borderId="7">
      <alignment horizontal="right"/>
    </xf>
    <xf numFmtId="0" fontId="43" fillId="0" borderId="25">
      <alignment horizontal="left" wrapText="1"/>
    </xf>
    <xf numFmtId="4" fontId="43" fillId="0" borderId="50">
      <alignment horizontal="right"/>
    </xf>
    <xf numFmtId="0" fontId="43" fillId="0" borderId="26">
      <alignment horizontal="left" wrapText="1" indent="1"/>
    </xf>
    <xf numFmtId="49" fontId="43" fillId="0" borderId="27">
      <alignment horizontal="center" wrapText="1"/>
    </xf>
    <xf numFmtId="49" fontId="43" fillId="0" borderId="28">
      <alignment horizontal="center"/>
    </xf>
    <xf numFmtId="0" fontId="43" fillId="0" borderId="30">
      <alignment horizontal="left" wrapText="1" indent="1"/>
    </xf>
    <xf numFmtId="49" fontId="43" fillId="0" borderId="51">
      <alignment horizontal="center"/>
    </xf>
    <xf numFmtId="49" fontId="43" fillId="0" borderId="11">
      <alignment horizontal="center"/>
    </xf>
    <xf numFmtId="49" fontId="43" fillId="0" borderId="0">
      <alignment horizontal="center"/>
    </xf>
    <xf numFmtId="0" fontId="43" fillId="0" borderId="7">
      <alignment horizontal="left" wrapText="1" indent="2"/>
    </xf>
    <xf numFmtId="49" fontId="43" fillId="0" borderId="31">
      <alignment horizontal="center"/>
    </xf>
    <xf numFmtId="49" fontId="43" fillId="0" borderId="6">
      <alignment horizontal="center"/>
    </xf>
    <xf numFmtId="0" fontId="43" fillId="0" borderId="32">
      <alignment horizontal="left" wrapText="1" indent="2"/>
    </xf>
    <xf numFmtId="0" fontId="43" fillId="0" borderId="21"/>
    <xf numFmtId="0" fontId="43" fillId="3" borderId="21"/>
    <xf numFmtId="0" fontId="43" fillId="3" borderId="0"/>
    <xf numFmtId="0" fontId="43" fillId="0" borderId="0">
      <alignment horizontal="left" wrapText="1"/>
    </xf>
    <xf numFmtId="49" fontId="43" fillId="0" borderId="0">
      <alignment horizontal="center" wrapText="1"/>
    </xf>
    <xf numFmtId="0" fontId="43" fillId="0" borderId="8">
      <alignment horizontal="left"/>
    </xf>
    <xf numFmtId="49" fontId="43" fillId="0" borderId="8"/>
    <xf numFmtId="0" fontId="43" fillId="0" borderId="8"/>
    <xf numFmtId="0" fontId="43" fillId="0" borderId="33">
      <alignment horizontal="left" wrapText="1"/>
    </xf>
    <xf numFmtId="49" fontId="43" fillId="0" borderId="24">
      <alignment horizontal="center" wrapText="1"/>
    </xf>
    <xf numFmtId="4" fontId="43" fillId="0" borderId="34">
      <alignment horizontal="right"/>
    </xf>
    <xf numFmtId="4" fontId="43" fillId="0" borderId="35">
      <alignment horizontal="right"/>
    </xf>
    <xf numFmtId="0" fontId="43" fillId="0" borderId="36">
      <alignment horizontal="left" wrapText="1"/>
    </xf>
    <xf numFmtId="49" fontId="43" fillId="0" borderId="31">
      <alignment horizontal="center" wrapText="1"/>
    </xf>
    <xf numFmtId="49" fontId="43" fillId="0" borderId="7">
      <alignment horizontal="center"/>
    </xf>
    <xf numFmtId="0" fontId="43" fillId="0" borderId="18"/>
    <xf numFmtId="0" fontId="43" fillId="0" borderId="37"/>
    <xf numFmtId="0" fontId="37" fillId="0" borderId="32">
      <alignment horizontal="left" wrapText="1"/>
    </xf>
    <xf numFmtId="0" fontId="43" fillId="0" borderId="38">
      <alignment horizontal="center" wrapText="1"/>
    </xf>
    <xf numFmtId="49" fontId="43" fillId="0" borderId="39">
      <alignment horizontal="center" wrapText="1"/>
    </xf>
    <xf numFmtId="4" fontId="43" fillId="0" borderId="24">
      <alignment horizontal="right"/>
    </xf>
    <xf numFmtId="4" fontId="43" fillId="0" borderId="40">
      <alignment horizontal="right"/>
    </xf>
    <xf numFmtId="0" fontId="37" fillId="0" borderId="15">
      <alignment horizontal="left" wrapText="1"/>
    </xf>
    <xf numFmtId="0" fontId="40" fillId="0" borderId="21"/>
    <xf numFmtId="0" fontId="43" fillId="0" borderId="0">
      <alignment horizontal="center" wrapText="1"/>
    </xf>
    <xf numFmtId="0" fontId="37" fillId="0" borderId="0">
      <alignment horizontal="center"/>
    </xf>
    <xf numFmtId="0" fontId="37" fillId="0" borderId="8"/>
    <xf numFmtId="49" fontId="43" fillId="0" borderId="8">
      <alignment horizontal="left"/>
    </xf>
    <xf numFmtId="49" fontId="43" fillId="0" borderId="34">
      <alignment horizontal="center"/>
    </xf>
    <xf numFmtId="0" fontId="43" fillId="0" borderId="26">
      <alignment horizontal="left" wrapText="1"/>
    </xf>
    <xf numFmtId="49" fontId="43" fillId="0" borderId="29">
      <alignment horizontal="center"/>
    </xf>
    <xf numFmtId="0" fontId="43" fillId="0" borderId="30">
      <alignment horizontal="left" wrapText="1"/>
    </xf>
    <xf numFmtId="0" fontId="40" fillId="0" borderId="28"/>
    <xf numFmtId="0" fontId="40" fillId="0" borderId="29"/>
    <xf numFmtId="0" fontId="43" fillId="0" borderId="33">
      <alignment horizontal="left" wrapText="1" indent="1"/>
    </xf>
    <xf numFmtId="49" fontId="43" fillId="0" borderId="41">
      <alignment horizontal="center" wrapText="1"/>
    </xf>
    <xf numFmtId="0" fontId="43" fillId="0" borderId="36">
      <alignment horizontal="left" wrapText="1" indent="1"/>
    </xf>
    <xf numFmtId="0" fontId="43" fillId="0" borderId="26">
      <alignment horizontal="left" wrapText="1" indent="2"/>
    </xf>
    <xf numFmtId="0" fontId="43" fillId="0" borderId="30">
      <alignment horizontal="left" wrapText="1" indent="2"/>
    </xf>
    <xf numFmtId="49" fontId="43" fillId="0" borderId="41">
      <alignment horizontal="center"/>
    </xf>
    <xf numFmtId="0" fontId="40" fillId="0" borderId="19"/>
    <xf numFmtId="0" fontId="40" fillId="0" borderId="8"/>
    <xf numFmtId="0" fontId="37" fillId="0" borderId="42">
      <alignment horizontal="center" vertical="center" textRotation="90" wrapText="1"/>
    </xf>
    <xf numFmtId="0" fontId="43" fillId="0" borderId="6">
      <alignment horizontal="center" vertical="top" wrapText="1"/>
    </xf>
    <xf numFmtId="0" fontId="43" fillId="0" borderId="28">
      <alignment horizontal="center" vertical="top"/>
    </xf>
    <xf numFmtId="0" fontId="43" fillId="0" borderId="6">
      <alignment horizontal="center" vertical="top"/>
    </xf>
    <xf numFmtId="49" fontId="43" fillId="0" borderId="6">
      <alignment horizontal="center" vertical="top" wrapText="1"/>
    </xf>
    <xf numFmtId="0" fontId="37" fillId="0" borderId="43"/>
    <xf numFmtId="49" fontId="37" fillId="0" borderId="23">
      <alignment horizontal="center"/>
    </xf>
    <xf numFmtId="0" fontId="41" fillId="0" borderId="14"/>
    <xf numFmtId="49" fontId="46" fillId="0" borderId="44">
      <alignment horizontal="left" vertical="center" wrapText="1"/>
    </xf>
    <xf numFmtId="49" fontId="37" fillId="0" borderId="31">
      <alignment horizontal="center" vertical="center" wrapText="1"/>
    </xf>
    <xf numFmtId="49" fontId="43" fillId="0" borderId="45">
      <alignment horizontal="left" vertical="center" wrapText="1" indent="2"/>
    </xf>
    <xf numFmtId="49" fontId="43" fillId="0" borderId="27">
      <alignment horizontal="center" vertical="center" wrapText="1"/>
    </xf>
    <xf numFmtId="0" fontId="43" fillId="0" borderId="28"/>
    <xf numFmtId="4" fontId="43" fillId="0" borderId="28">
      <alignment horizontal="right"/>
    </xf>
    <xf numFmtId="4" fontId="43" fillId="0" borderId="29">
      <alignment horizontal="right"/>
    </xf>
    <xf numFmtId="49" fontId="43" fillId="0" borderId="46">
      <alignment horizontal="left" vertical="center" wrapText="1" indent="3"/>
    </xf>
    <xf numFmtId="49" fontId="43" fillId="0" borderId="41">
      <alignment horizontal="center" vertical="center" wrapText="1"/>
    </xf>
    <xf numFmtId="49" fontId="43" fillId="0" borderId="44">
      <alignment horizontal="left" vertical="center" wrapText="1" indent="3"/>
    </xf>
    <xf numFmtId="49" fontId="43" fillId="0" borderId="31">
      <alignment horizontal="center" vertical="center" wrapText="1"/>
    </xf>
    <xf numFmtId="49" fontId="43" fillId="0" borderId="47">
      <alignment horizontal="left" vertical="center" wrapText="1" indent="3"/>
    </xf>
    <xf numFmtId="0" fontId="46" fillId="0" borderId="43">
      <alignment horizontal="left" vertical="center" wrapText="1"/>
    </xf>
    <xf numFmtId="49" fontId="43" fillId="0" borderId="48">
      <alignment horizontal="center" vertical="center" wrapText="1"/>
    </xf>
    <xf numFmtId="4" fontId="43" fillId="0" borderId="10">
      <alignment horizontal="right"/>
    </xf>
    <xf numFmtId="4" fontId="43" fillId="0" borderId="49">
      <alignment horizontal="right"/>
    </xf>
    <xf numFmtId="0" fontId="37" fillId="0" borderId="19">
      <alignment horizontal="center" vertical="center" textRotation="90" wrapText="1"/>
    </xf>
    <xf numFmtId="49" fontId="43" fillId="0" borderId="19">
      <alignment horizontal="left" vertical="center" wrapText="1" indent="3"/>
    </xf>
    <xf numFmtId="49" fontId="43" fillId="0" borderId="21">
      <alignment horizontal="center" vertical="center" wrapText="1"/>
    </xf>
    <xf numFmtId="4" fontId="43" fillId="0" borderId="21">
      <alignment horizontal="right"/>
    </xf>
    <xf numFmtId="0" fontId="43" fillId="0" borderId="0">
      <alignment vertical="center"/>
    </xf>
    <xf numFmtId="49" fontId="43" fillId="0" borderId="0">
      <alignment horizontal="left" vertical="center" wrapText="1" indent="3"/>
    </xf>
    <xf numFmtId="49" fontId="43" fillId="0" borderId="0">
      <alignment horizontal="center" vertical="center" wrapText="1"/>
    </xf>
    <xf numFmtId="4" fontId="43" fillId="0" borderId="0">
      <alignment horizontal="right" shrinkToFit="1"/>
    </xf>
    <xf numFmtId="0" fontId="37" fillId="0" borderId="8">
      <alignment horizontal="center" vertical="center" textRotation="90" wrapText="1"/>
    </xf>
    <xf numFmtId="49" fontId="43" fillId="0" borderId="8">
      <alignment horizontal="left" vertical="center" wrapText="1" indent="3"/>
    </xf>
    <xf numFmtId="49" fontId="43" fillId="0" borderId="8">
      <alignment horizontal="center" vertical="center" wrapText="1"/>
    </xf>
    <xf numFmtId="4" fontId="43" fillId="0" borderId="8">
      <alignment horizontal="right"/>
    </xf>
    <xf numFmtId="49" fontId="43" fillId="0" borderId="28">
      <alignment horizontal="center" vertical="center" wrapText="1"/>
    </xf>
    <xf numFmtId="0" fontId="46" fillId="0" borderId="52">
      <alignment horizontal="left" vertical="center" wrapText="1"/>
    </xf>
    <xf numFmtId="49" fontId="37" fillId="0" borderId="23">
      <alignment horizontal="center" vertical="center" wrapText="1"/>
    </xf>
    <xf numFmtId="4" fontId="43" fillId="0" borderId="53">
      <alignment horizontal="right"/>
    </xf>
    <xf numFmtId="49" fontId="43" fillId="0" borderId="54">
      <alignment horizontal="left" vertical="center" wrapText="1" indent="2"/>
    </xf>
    <xf numFmtId="0" fontId="43" fillId="0" borderId="51"/>
    <xf numFmtId="0" fontId="43" fillId="0" borderId="7"/>
    <xf numFmtId="49" fontId="43" fillId="0" borderId="55">
      <alignment horizontal="left" vertical="center" wrapText="1" indent="3"/>
    </xf>
    <xf numFmtId="4" fontId="43" fillId="0" borderId="56">
      <alignment horizontal="right"/>
    </xf>
    <xf numFmtId="49" fontId="43" fillId="0" borderId="57">
      <alignment horizontal="left" vertical="center" wrapText="1" indent="3"/>
    </xf>
    <xf numFmtId="49" fontId="43" fillId="0" borderId="58">
      <alignment horizontal="left" vertical="center" wrapText="1" indent="3"/>
    </xf>
    <xf numFmtId="49" fontId="43" fillId="0" borderId="59">
      <alignment horizontal="center" vertical="center" wrapText="1"/>
    </xf>
    <xf numFmtId="4" fontId="43" fillId="0" borderId="60">
      <alignment horizontal="right"/>
    </xf>
    <xf numFmtId="0" fontId="37" fillId="0" borderId="19">
      <alignment horizontal="center" vertical="center" textRotation="90"/>
    </xf>
    <xf numFmtId="4" fontId="43" fillId="0" borderId="0">
      <alignment horizontal="right"/>
    </xf>
    <xf numFmtId="0" fontId="37" fillId="0" borderId="8">
      <alignment horizontal="center" vertical="center" textRotation="90"/>
    </xf>
    <xf numFmtId="0" fontId="37" fillId="0" borderId="42">
      <alignment horizontal="center" vertical="center" textRotation="90"/>
    </xf>
    <xf numFmtId="0" fontId="43" fillId="0" borderId="29"/>
    <xf numFmtId="49" fontId="43" fillId="0" borderId="61">
      <alignment horizontal="center" vertical="center" wrapText="1"/>
    </xf>
    <xf numFmtId="0" fontId="43" fillId="0" borderId="62"/>
    <xf numFmtId="0" fontId="43" fillId="0" borderId="63"/>
    <xf numFmtId="0" fontId="37" fillId="0" borderId="6">
      <alignment horizontal="center" vertical="center" textRotation="90"/>
    </xf>
    <xf numFmtId="49" fontId="46" fillId="0" borderId="52">
      <alignment horizontal="left" vertical="center" wrapText="1"/>
    </xf>
    <xf numFmtId="0" fontId="37" fillId="0" borderId="41">
      <alignment horizontal="center" vertical="center"/>
    </xf>
    <xf numFmtId="0" fontId="43" fillId="0" borderId="27">
      <alignment horizontal="center" vertical="center"/>
    </xf>
    <xf numFmtId="0" fontId="43" fillId="0" borderId="41">
      <alignment horizontal="center" vertical="center"/>
    </xf>
    <xf numFmtId="0" fontId="43" fillId="0" borderId="31">
      <alignment horizontal="center" vertical="center"/>
    </xf>
    <xf numFmtId="0" fontId="43" fillId="0" borderId="48">
      <alignment horizontal="center" vertical="center"/>
    </xf>
    <xf numFmtId="0" fontId="37" fillId="0" borderId="23">
      <alignment horizontal="center" vertical="center"/>
    </xf>
    <xf numFmtId="49" fontId="37" fillId="0" borderId="31">
      <alignment horizontal="center" vertical="center"/>
    </xf>
    <xf numFmtId="49" fontId="43" fillId="0" borderId="61">
      <alignment horizontal="center" vertical="center"/>
    </xf>
    <xf numFmtId="49" fontId="43" fillId="0" borderId="41">
      <alignment horizontal="center" vertical="center"/>
    </xf>
    <xf numFmtId="49" fontId="43" fillId="0" borderId="31">
      <alignment horizontal="center" vertical="center"/>
    </xf>
    <xf numFmtId="49" fontId="43" fillId="0" borderId="48">
      <alignment horizontal="center" vertical="center"/>
    </xf>
    <xf numFmtId="49" fontId="43" fillId="0" borderId="8">
      <alignment horizontal="center" wrapText="1"/>
    </xf>
    <xf numFmtId="0" fontId="43" fillId="0" borderId="8">
      <alignment horizontal="center"/>
    </xf>
    <xf numFmtId="49" fontId="43" fillId="0" borderId="0">
      <alignment horizontal="left"/>
    </xf>
    <xf numFmtId="0" fontId="43" fillId="0" borderId="19">
      <alignment horizontal="center"/>
    </xf>
    <xf numFmtId="49" fontId="43" fillId="0" borderId="19">
      <alignment horizontal="center"/>
    </xf>
    <xf numFmtId="0" fontId="47" fillId="0" borderId="8">
      <alignment wrapText="1"/>
    </xf>
    <xf numFmtId="0" fontId="48" fillId="0" borderId="8"/>
    <xf numFmtId="0" fontId="47" fillId="0" borderId="6">
      <alignment wrapText="1"/>
    </xf>
    <xf numFmtId="0" fontId="47" fillId="0" borderId="19">
      <alignment wrapText="1"/>
    </xf>
    <xf numFmtId="0" fontId="48" fillId="0" borderId="19"/>
    <xf numFmtId="0" fontId="41" fillId="0" borderId="0"/>
    <xf numFmtId="0" fontId="41" fillId="0" borderId="0"/>
    <xf numFmtId="0" fontId="40" fillId="4" borderId="0"/>
    <xf numFmtId="0" fontId="41" fillId="0" borderId="0"/>
  </cellStyleXfs>
  <cellXfs count="27">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4" fontId="4" fillId="0" borderId="0" xfId="0" applyNumberFormat="1" applyFont="1" applyFill="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700">
    <cellStyle name="br" xfId="174"/>
    <cellStyle name="col" xfId="173"/>
    <cellStyle name="style0" xfId="175"/>
    <cellStyle name="style0 2" xfId="515"/>
    <cellStyle name="style0 3" xfId="696"/>
    <cellStyle name="td" xfId="176"/>
    <cellStyle name="td 2" xfId="514"/>
    <cellStyle name="td 3" xfId="697"/>
    <cellStyle name="tr" xfId="172"/>
    <cellStyle name="xl100" xfId="91"/>
    <cellStyle name="xl100 2" xfId="242"/>
    <cellStyle name="xl100 3" xfId="382"/>
    <cellStyle name="xl100 4" xfId="581"/>
    <cellStyle name="xl101" xfId="97"/>
    <cellStyle name="xl101 2" xfId="247"/>
    <cellStyle name="xl101 3" xfId="388"/>
    <cellStyle name="xl101 4" xfId="586"/>
    <cellStyle name="xl102" xfId="93"/>
    <cellStyle name="xl102 2" xfId="257"/>
    <cellStyle name="xl102 3" xfId="516"/>
    <cellStyle name="xl102 4" xfId="596"/>
    <cellStyle name="xl103" xfId="101"/>
    <cellStyle name="xl103 2" xfId="261"/>
    <cellStyle name="xl103 3" xfId="509"/>
    <cellStyle name="xl103 4" xfId="600"/>
    <cellStyle name="xl104" xfId="104"/>
    <cellStyle name="xl104 2" xfId="269"/>
    <cellStyle name="xl104 3" xfId="471"/>
    <cellStyle name="xl104 4" xfId="608"/>
    <cellStyle name="xl105" xfId="89"/>
    <cellStyle name="xl105 2" xfId="264"/>
    <cellStyle name="xl105 3" xfId="446"/>
    <cellStyle name="xl105 4" xfId="603"/>
    <cellStyle name="xl106" xfId="92"/>
    <cellStyle name="xl106 2" xfId="272"/>
    <cellStyle name="xl106 3" xfId="506"/>
    <cellStyle name="xl106 4" xfId="611"/>
    <cellStyle name="xl107" xfId="98"/>
    <cellStyle name="xl107 2" xfId="275"/>
    <cellStyle name="xl107 3" xfId="508"/>
    <cellStyle name="xl107 4" xfId="614"/>
    <cellStyle name="xl108" xfId="103"/>
    <cellStyle name="xl108 2" xfId="259"/>
    <cellStyle name="xl108 3" xfId="474"/>
    <cellStyle name="xl108 4" xfId="598"/>
    <cellStyle name="xl109" xfId="90"/>
    <cellStyle name="xl109 2" xfId="262"/>
    <cellStyle name="xl109 3" xfId="455"/>
    <cellStyle name="xl109 4" xfId="601"/>
    <cellStyle name="xl110" xfId="99"/>
    <cellStyle name="xl110 2" xfId="270"/>
    <cellStyle name="xl110 3" xfId="434"/>
    <cellStyle name="xl110 4" xfId="609"/>
    <cellStyle name="xl111" xfId="100"/>
    <cellStyle name="xl111 2" xfId="274"/>
    <cellStyle name="xl111 3" xfId="511"/>
    <cellStyle name="xl111 4" xfId="613"/>
    <cellStyle name="xl112" xfId="94"/>
    <cellStyle name="xl112 2" xfId="260"/>
    <cellStyle name="xl112 3" xfId="435"/>
    <cellStyle name="xl112 4" xfId="599"/>
    <cellStyle name="xl113" xfId="102"/>
    <cellStyle name="xl113 2" xfId="263"/>
    <cellStyle name="xl113 3" xfId="488"/>
    <cellStyle name="xl113 4" xfId="602"/>
    <cellStyle name="xl114" xfId="95"/>
    <cellStyle name="xl114 2" xfId="265"/>
    <cellStyle name="xl114 3" xfId="485"/>
    <cellStyle name="xl114 4" xfId="604"/>
    <cellStyle name="xl115" xfId="96"/>
    <cellStyle name="xl115 2" xfId="271"/>
    <cellStyle name="xl115 3" xfId="504"/>
    <cellStyle name="xl115 4" xfId="610"/>
    <cellStyle name="xl116" xfId="105"/>
    <cellStyle name="xl116 2" xfId="266"/>
    <cellStyle name="xl116 3" xfId="480"/>
    <cellStyle name="xl116 4" xfId="605"/>
    <cellStyle name="xl117" xfId="128"/>
    <cellStyle name="xl117 2" xfId="273"/>
    <cellStyle name="xl117 3" xfId="503"/>
    <cellStyle name="xl117 4" xfId="612"/>
    <cellStyle name="xl118" xfId="132"/>
    <cellStyle name="xl118 2" xfId="267"/>
    <cellStyle name="xl118 3" xfId="476"/>
    <cellStyle name="xl118 4" xfId="606"/>
    <cellStyle name="xl119" xfId="136"/>
    <cellStyle name="xl119 2" xfId="268"/>
    <cellStyle name="xl119 3" xfId="473"/>
    <cellStyle name="xl119 4" xfId="607"/>
    <cellStyle name="xl120" xfId="142"/>
    <cellStyle name="xl120 2" xfId="277"/>
    <cellStyle name="xl120 3" xfId="502"/>
    <cellStyle name="xl120 4" xfId="616"/>
    <cellStyle name="xl121" xfId="143"/>
    <cellStyle name="xl121 2" xfId="301"/>
    <cellStyle name="xl121 3" xfId="468"/>
    <cellStyle name="xl121 4" xfId="640"/>
    <cellStyle name="xl122" xfId="144"/>
    <cellStyle name="xl122 2" xfId="305"/>
    <cellStyle name="xl122 3" xfId="453"/>
    <cellStyle name="xl122 4" xfId="644"/>
    <cellStyle name="xl123" xfId="146"/>
    <cellStyle name="xl123 2" xfId="309"/>
    <cellStyle name="xl123 3" xfId="441"/>
    <cellStyle name="xl123 4" xfId="648"/>
    <cellStyle name="xl124" xfId="167"/>
    <cellStyle name="xl124 2" xfId="326"/>
    <cellStyle name="xl124 3" xfId="437"/>
    <cellStyle name="xl124 4" xfId="665"/>
    <cellStyle name="xl125" xfId="170"/>
    <cellStyle name="xl125 2" xfId="328"/>
    <cellStyle name="xl125 3" xfId="510"/>
    <cellStyle name="xl125 4" xfId="667"/>
    <cellStyle name="xl126" xfId="106"/>
    <cellStyle name="xl126 2" xfId="329"/>
    <cellStyle name="xl126 3" xfId="507"/>
    <cellStyle name="xl126 4" xfId="668"/>
    <cellStyle name="xl127" xfId="109"/>
    <cellStyle name="xl127 2" xfId="276"/>
    <cellStyle name="xl127 3" xfId="505"/>
    <cellStyle name="xl127 4" xfId="615"/>
    <cellStyle name="xl128" xfId="112"/>
    <cellStyle name="xl128 2" xfId="334"/>
    <cellStyle name="xl128 3" xfId="481"/>
    <cellStyle name="xl128 4" xfId="673"/>
    <cellStyle name="xl129" xfId="114"/>
    <cellStyle name="xl129 2" xfId="352"/>
    <cellStyle name="xl129 3" xfId="427"/>
    <cellStyle name="xl129 4" xfId="691"/>
    <cellStyle name="xl130" xfId="119"/>
    <cellStyle name="xl130 2" xfId="355"/>
    <cellStyle name="xl130 3" xfId="416"/>
    <cellStyle name="xl130 4" xfId="694"/>
    <cellStyle name="xl131" xfId="121"/>
    <cellStyle name="xl131 2" xfId="278"/>
    <cellStyle name="xl131 3" xfId="487"/>
    <cellStyle name="xl131 4" xfId="617"/>
    <cellStyle name="xl132" xfId="123"/>
    <cellStyle name="xl132 2" xfId="282"/>
    <cellStyle name="xl132 3" xfId="463"/>
    <cellStyle name="xl132 4" xfId="621"/>
    <cellStyle name="xl133" xfId="124"/>
    <cellStyle name="xl133 2" xfId="285"/>
    <cellStyle name="xl133 3" xfId="444"/>
    <cellStyle name="xl133 4" xfId="624"/>
    <cellStyle name="xl134" xfId="129"/>
    <cellStyle name="xl134 2" xfId="287"/>
    <cellStyle name="xl134 3" xfId="501"/>
    <cellStyle name="xl134 4" xfId="626"/>
    <cellStyle name="xl135" xfId="133"/>
    <cellStyle name="xl135 2" xfId="292"/>
    <cellStyle name="xl135 3" xfId="496"/>
    <cellStyle name="xl135 4" xfId="631"/>
    <cellStyle name="xl136" xfId="137"/>
    <cellStyle name="xl136 2" xfId="294"/>
    <cellStyle name="xl136 3" xfId="494"/>
    <cellStyle name="xl136 4" xfId="633"/>
    <cellStyle name="xl137" xfId="145"/>
    <cellStyle name="xl137 2" xfId="296"/>
    <cellStyle name="xl137 3" xfId="492"/>
    <cellStyle name="xl137 4" xfId="635"/>
    <cellStyle name="xl138" xfId="148"/>
    <cellStyle name="xl138 2" xfId="297"/>
    <cellStyle name="xl138 3" xfId="491"/>
    <cellStyle name="xl138 4" xfId="636"/>
    <cellStyle name="xl139" xfId="152"/>
    <cellStyle name="xl139 2" xfId="302"/>
    <cellStyle name="xl139 3" xfId="466"/>
    <cellStyle name="xl139 4" xfId="641"/>
    <cellStyle name="xl140" xfId="156"/>
    <cellStyle name="xl140 2" xfId="306"/>
    <cellStyle name="xl140 3" xfId="450"/>
    <cellStyle name="xl140 4" xfId="645"/>
    <cellStyle name="xl141" xfId="160"/>
    <cellStyle name="xl141 2" xfId="310"/>
    <cellStyle name="xl141 3" xfId="438"/>
    <cellStyle name="xl141 4" xfId="649"/>
    <cellStyle name="xl142" xfId="110"/>
    <cellStyle name="xl142 2" xfId="314"/>
    <cellStyle name="xl142 3" xfId="475"/>
    <cellStyle name="xl142 4" xfId="653"/>
    <cellStyle name="xl143" xfId="113"/>
    <cellStyle name="xl143 2" xfId="317"/>
    <cellStyle name="xl143 3" xfId="465"/>
    <cellStyle name="xl143 4" xfId="656"/>
    <cellStyle name="xl144" xfId="115"/>
    <cellStyle name="xl144 2" xfId="320"/>
    <cellStyle name="xl144 3" xfId="452"/>
    <cellStyle name="xl144 4" xfId="659"/>
    <cellStyle name="xl145" xfId="120"/>
    <cellStyle name="xl145 2" xfId="322"/>
    <cellStyle name="xl145 3" xfId="449"/>
    <cellStyle name="xl145 4" xfId="661"/>
    <cellStyle name="xl146" xfId="122"/>
    <cellStyle name="xl146 2" xfId="323"/>
    <cellStyle name="xl146 3" xfId="447"/>
    <cellStyle name="xl146 4" xfId="662"/>
    <cellStyle name="xl147" xfId="125"/>
    <cellStyle name="xl147 2" xfId="335"/>
    <cellStyle name="xl147 3" xfId="464"/>
    <cellStyle name="xl147 4" xfId="674"/>
    <cellStyle name="xl148" xfId="130"/>
    <cellStyle name="xl148 2" xfId="283"/>
    <cellStyle name="xl148 3" xfId="459"/>
    <cellStyle name="xl148 4" xfId="622"/>
    <cellStyle name="xl149" xfId="134"/>
    <cellStyle name="xl149 2" xfId="286"/>
    <cellStyle name="xl149 3" xfId="436"/>
    <cellStyle name="xl149 4" xfId="625"/>
    <cellStyle name="xl150" xfId="138"/>
    <cellStyle name="xl150 2" xfId="288"/>
    <cellStyle name="xl150 3" xfId="500"/>
    <cellStyle name="xl150 4" xfId="627"/>
    <cellStyle name="xl151" xfId="140"/>
    <cellStyle name="xl151 2" xfId="293"/>
    <cellStyle name="xl151 3" xfId="495"/>
    <cellStyle name="xl151 4" xfId="632"/>
    <cellStyle name="xl152" xfId="147"/>
    <cellStyle name="xl152 2" xfId="295"/>
    <cellStyle name="xl152 3" xfId="493"/>
    <cellStyle name="xl152 4" xfId="634"/>
    <cellStyle name="xl153" xfId="149"/>
    <cellStyle name="xl153 2" xfId="298"/>
    <cellStyle name="xl153 3" xfId="486"/>
    <cellStyle name="xl153 4" xfId="637"/>
    <cellStyle name="xl154" xfId="150"/>
    <cellStyle name="xl154 2" xfId="303"/>
    <cellStyle name="xl154 3" xfId="462"/>
    <cellStyle name="xl154 4" xfId="642"/>
    <cellStyle name="xl155" xfId="151"/>
    <cellStyle name="xl155 2" xfId="307"/>
    <cellStyle name="xl155 3" xfId="448"/>
    <cellStyle name="xl155 4" xfId="646"/>
    <cellStyle name="xl156" xfId="153"/>
    <cellStyle name="xl156 2" xfId="311"/>
    <cellStyle name="xl156 3" xfId="490"/>
    <cellStyle name="xl156 4" xfId="650"/>
    <cellStyle name="xl157" xfId="154"/>
    <cellStyle name="xl157 2" xfId="313"/>
    <cellStyle name="xl157 3" xfId="477"/>
    <cellStyle name="xl157 4" xfId="652"/>
    <cellStyle name="xl158" xfId="155"/>
    <cellStyle name="xl158 2" xfId="315"/>
    <cellStyle name="xl158 3" xfId="472"/>
    <cellStyle name="xl158 4" xfId="654"/>
    <cellStyle name="xl159" xfId="157"/>
    <cellStyle name="xl159 2" xfId="324"/>
    <cellStyle name="xl159 3" xfId="442"/>
    <cellStyle name="xl159 4" xfId="663"/>
    <cellStyle name="xl160" xfId="158"/>
    <cellStyle name="xl160 2" xfId="331"/>
    <cellStyle name="xl160 3" xfId="431"/>
    <cellStyle name="xl160 4" xfId="670"/>
    <cellStyle name="xl161" xfId="159"/>
    <cellStyle name="xl161 2" xfId="336"/>
    <cellStyle name="xl161 3" xfId="460"/>
    <cellStyle name="xl161 4" xfId="675"/>
    <cellStyle name="xl162" xfId="161"/>
    <cellStyle name="xl162 2" xfId="337"/>
    <cellStyle name="xl162 3" xfId="456"/>
    <cellStyle name="xl162 4" xfId="676"/>
    <cellStyle name="xl163" xfId="108"/>
    <cellStyle name="xl163 2" xfId="338"/>
    <cellStyle name="xl163 3" xfId="432"/>
    <cellStyle name="xl163 4" xfId="677"/>
    <cellStyle name="xl164" xfId="116"/>
    <cellStyle name="xl164 2" xfId="339"/>
    <cellStyle name="xl164 3" xfId="423"/>
    <cellStyle name="xl164 4" xfId="678"/>
    <cellStyle name="xl165" xfId="126"/>
    <cellStyle name="xl165 2" xfId="340"/>
    <cellStyle name="xl165 3" xfId="422"/>
    <cellStyle name="xl165 4" xfId="679"/>
    <cellStyle name="xl166" xfId="131"/>
    <cellStyle name="xl166 2" xfId="341"/>
    <cellStyle name="xl166 3" xfId="428"/>
    <cellStyle name="xl166 4" xfId="680"/>
    <cellStyle name="xl167" xfId="135"/>
    <cellStyle name="xl167 2" xfId="342"/>
    <cellStyle name="xl167 3" xfId="421"/>
    <cellStyle name="xl167 4" xfId="681"/>
    <cellStyle name="xl168" xfId="139"/>
    <cellStyle name="xl168 2" xfId="343"/>
    <cellStyle name="xl168 3" xfId="426"/>
    <cellStyle name="xl168 4" xfId="682"/>
    <cellStyle name="xl169" xfId="162"/>
    <cellStyle name="xl169 2" xfId="344"/>
    <cellStyle name="xl169 3" xfId="420"/>
    <cellStyle name="xl169 4" xfId="683"/>
    <cellStyle name="xl170" xfId="165"/>
    <cellStyle name="xl170 2" xfId="345"/>
    <cellStyle name="xl170 3" xfId="418"/>
    <cellStyle name="xl170 4" xfId="684"/>
    <cellStyle name="xl171" xfId="168"/>
    <cellStyle name="xl171 2" xfId="346"/>
    <cellStyle name="xl171 3" xfId="415"/>
    <cellStyle name="xl171 4" xfId="685"/>
    <cellStyle name="xl172" xfId="171"/>
    <cellStyle name="xl172 2" xfId="281"/>
    <cellStyle name="xl172 3" xfId="467"/>
    <cellStyle name="xl172 4" xfId="620"/>
    <cellStyle name="xl173" xfId="163"/>
    <cellStyle name="xl173 2" xfId="289"/>
    <cellStyle name="xl173 3" xfId="499"/>
    <cellStyle name="xl173 4" xfId="628"/>
    <cellStyle name="xl174" xfId="166"/>
    <cellStyle name="xl174 2" xfId="299"/>
    <cellStyle name="xl174 3" xfId="479"/>
    <cellStyle name="xl174 4" xfId="638"/>
    <cellStyle name="xl175" xfId="164"/>
    <cellStyle name="xl175 2" xfId="304"/>
    <cellStyle name="xl175 3" xfId="458"/>
    <cellStyle name="xl175 4" xfId="643"/>
    <cellStyle name="xl176" xfId="117"/>
    <cellStyle name="xl176 2" xfId="308"/>
    <cellStyle name="xl176 3" xfId="443"/>
    <cellStyle name="xl176 4" xfId="647"/>
    <cellStyle name="xl177" xfId="107"/>
    <cellStyle name="xl177 2" xfId="312"/>
    <cellStyle name="xl177 3" xfId="478"/>
    <cellStyle name="xl177 4" xfId="651"/>
    <cellStyle name="xl178" xfId="118"/>
    <cellStyle name="xl178 2" xfId="327"/>
    <cellStyle name="xl178 3" xfId="433"/>
    <cellStyle name="xl178 4" xfId="666"/>
    <cellStyle name="xl179" xfId="127"/>
    <cellStyle name="xl179 2" xfId="290"/>
    <cellStyle name="xl179 3" xfId="498"/>
    <cellStyle name="xl179 4" xfId="629"/>
    <cellStyle name="xl180" xfId="141"/>
    <cellStyle name="xl180 2" xfId="332"/>
    <cellStyle name="xl180 3" xfId="484"/>
    <cellStyle name="xl180 4" xfId="671"/>
    <cellStyle name="xl181" xfId="169"/>
    <cellStyle name="xl181 2" xfId="347"/>
    <cellStyle name="xl181 3" xfId="429"/>
    <cellStyle name="xl181 4" xfId="686"/>
    <cellStyle name="xl182" xfId="111"/>
    <cellStyle name="xl182 2" xfId="350"/>
    <cellStyle name="xl182 3" xfId="414"/>
    <cellStyle name="xl182 4" xfId="689"/>
    <cellStyle name="xl183" xfId="353"/>
    <cellStyle name="xl183 2" xfId="419"/>
    <cellStyle name="xl183 3" xfId="692"/>
    <cellStyle name="xl184" xfId="356"/>
    <cellStyle name="xl184 2" xfId="412"/>
    <cellStyle name="xl184 3" xfId="695"/>
    <cellStyle name="xl185" xfId="348"/>
    <cellStyle name="xl185 2" xfId="425"/>
    <cellStyle name="xl185 3" xfId="687"/>
    <cellStyle name="xl186" xfId="351"/>
    <cellStyle name="xl186 2" xfId="430"/>
    <cellStyle name="xl186 3" xfId="690"/>
    <cellStyle name="xl187" xfId="349"/>
    <cellStyle name="xl187 2" xfId="417"/>
    <cellStyle name="xl187 3" xfId="688"/>
    <cellStyle name="xl188" xfId="279"/>
    <cellStyle name="xl188 2" xfId="445"/>
    <cellStyle name="xl188 3" xfId="618"/>
    <cellStyle name="xl189" xfId="316"/>
    <cellStyle name="xl189 2" xfId="469"/>
    <cellStyle name="xl189 3" xfId="655"/>
    <cellStyle name="xl190" xfId="318"/>
    <cellStyle name="xl190 2" xfId="461"/>
    <cellStyle name="xl190 3" xfId="657"/>
    <cellStyle name="xl191" xfId="321"/>
    <cellStyle name="xl191 2" xfId="451"/>
    <cellStyle name="xl191 3" xfId="660"/>
    <cellStyle name="xl192" xfId="325"/>
    <cellStyle name="xl192 2" xfId="440"/>
    <cellStyle name="xl192 3" xfId="664"/>
    <cellStyle name="xl193" xfId="330"/>
    <cellStyle name="xl193 2" xfId="489"/>
    <cellStyle name="xl193 3" xfId="669"/>
    <cellStyle name="xl194" xfId="291"/>
    <cellStyle name="xl194 2" xfId="497"/>
    <cellStyle name="xl194 3" xfId="630"/>
    <cellStyle name="xl195" xfId="333"/>
    <cellStyle name="xl195 2" xfId="483"/>
    <cellStyle name="xl195 3" xfId="672"/>
    <cellStyle name="xl196" xfId="300"/>
    <cellStyle name="xl196 2" xfId="470"/>
    <cellStyle name="xl196 3" xfId="639"/>
    <cellStyle name="xl197" xfId="354"/>
    <cellStyle name="xl197 2" xfId="424"/>
    <cellStyle name="xl197 3" xfId="693"/>
    <cellStyle name="xl198" xfId="280"/>
    <cellStyle name="xl198 2" xfId="482"/>
    <cellStyle name="xl198 3" xfId="619"/>
    <cellStyle name="xl199" xfId="319"/>
    <cellStyle name="xl199 2" xfId="457"/>
    <cellStyle name="xl199 3" xfId="658"/>
    <cellStyle name="xl200" xfId="284"/>
    <cellStyle name="xl200 2" xfId="454"/>
    <cellStyle name="xl200 3" xfId="623"/>
    <cellStyle name="xl21" xfId="177"/>
    <cellStyle name="xl21 2" xfId="512"/>
    <cellStyle name="xl21 3" xfId="698"/>
    <cellStyle name="xl22" xfId="13"/>
    <cellStyle name="xl22 2" xfId="411"/>
    <cellStyle name="xl22 3" xfId="518"/>
    <cellStyle name="xl23" xfId="19"/>
    <cellStyle name="xl23 2" xfId="400"/>
    <cellStyle name="xl23 3" xfId="525"/>
    <cellStyle name="xl24" xfId="23"/>
    <cellStyle name="xl24 2" xfId="403"/>
    <cellStyle name="xl24 3" xfId="529"/>
    <cellStyle name="xl25" xfId="30"/>
    <cellStyle name="xl25 2" xfId="387"/>
    <cellStyle name="xl25 3" xfId="536"/>
    <cellStyle name="xl26" xfId="1"/>
    <cellStyle name="xl26 2" xfId="45"/>
    <cellStyle name="xl26 3" xfId="409"/>
    <cellStyle name="xl26 4" xfId="524"/>
    <cellStyle name="xl27" xfId="17"/>
    <cellStyle name="xl27 2" xfId="401"/>
    <cellStyle name="xl27 3" xfId="522"/>
    <cellStyle name="xl28" xfId="47"/>
    <cellStyle name="xl28 2" xfId="201"/>
    <cellStyle name="xl28 3" xfId="552"/>
    <cellStyle name="xl29" xfId="49"/>
    <cellStyle name="xl29 2" xfId="358"/>
    <cellStyle name="xl29 3" xfId="556"/>
    <cellStyle name="xl30" xfId="55"/>
    <cellStyle name="xl30 2" xfId="186"/>
    <cellStyle name="xl30 3" xfId="563"/>
    <cellStyle name="xl31" xfId="11"/>
    <cellStyle name="xl31 2" xfId="394"/>
    <cellStyle name="xl31 3" xfId="570"/>
    <cellStyle name="xl32" xfId="178"/>
    <cellStyle name="xl32 2" xfId="513"/>
    <cellStyle name="xl32 3" xfId="699"/>
    <cellStyle name="xl33" xfId="24"/>
    <cellStyle name="xl33 2" xfId="396"/>
    <cellStyle name="xl33 3" xfId="530"/>
    <cellStyle name="xl34" xfId="2"/>
    <cellStyle name="xl34 2" xfId="41"/>
    <cellStyle name="xl34 3" xfId="183"/>
    <cellStyle name="xl34 4" xfId="547"/>
    <cellStyle name="xl35" xfId="50"/>
    <cellStyle name="xl35 2" xfId="361"/>
    <cellStyle name="xl35 3" xfId="557"/>
    <cellStyle name="xl36" xfId="56"/>
    <cellStyle name="xl36 2" xfId="224"/>
    <cellStyle name="xl36 3" xfId="564"/>
    <cellStyle name="xl37" xfId="60"/>
    <cellStyle name="xl37 2" xfId="377"/>
    <cellStyle name="xl37 3" xfId="571"/>
    <cellStyle name="xl38" xfId="3"/>
    <cellStyle name="xl38 2" xfId="63"/>
    <cellStyle name="xl38 3" xfId="390"/>
    <cellStyle name="xl38 4" xfId="574"/>
    <cellStyle name="xl39" xfId="42"/>
    <cellStyle name="xl39 2" xfId="235"/>
    <cellStyle name="xl39 3" xfId="548"/>
    <cellStyle name="xl40" xfId="34"/>
    <cellStyle name="xl40 2" xfId="185"/>
    <cellStyle name="xl40 3" xfId="540"/>
    <cellStyle name="xl41" xfId="51"/>
    <cellStyle name="xl41 2" xfId="179"/>
    <cellStyle name="xl41 3" xfId="558"/>
    <cellStyle name="xl42" xfId="4"/>
    <cellStyle name="xl42 2" xfId="57"/>
    <cellStyle name="xl42 3" xfId="218"/>
    <cellStyle name="xl42 4" xfId="565"/>
    <cellStyle name="xl43" xfId="61"/>
    <cellStyle name="xl43 2" xfId="373"/>
    <cellStyle name="xl43 3" xfId="572"/>
    <cellStyle name="xl44" xfId="48"/>
    <cellStyle name="xl44 2" xfId="215"/>
    <cellStyle name="xl44 3" xfId="367"/>
    <cellStyle name="xl44 4" xfId="554"/>
    <cellStyle name="xl45" xfId="52"/>
    <cellStyle name="xl45 2" xfId="216"/>
    <cellStyle name="xl45 3" xfId="364"/>
    <cellStyle name="xl45 4" xfId="555"/>
    <cellStyle name="xl46" xfId="65"/>
    <cellStyle name="xl46 2" xfId="220"/>
    <cellStyle name="xl46 3" xfId="217"/>
    <cellStyle name="xl46 4" xfId="559"/>
    <cellStyle name="xl47" xfId="14"/>
    <cellStyle name="xl47 2" xfId="237"/>
    <cellStyle name="xl47 3" xfId="376"/>
    <cellStyle name="xl47 4" xfId="576"/>
    <cellStyle name="xl48" xfId="31"/>
    <cellStyle name="xl48 2" xfId="180"/>
    <cellStyle name="xl48 3" xfId="404"/>
    <cellStyle name="xl48 4" xfId="519"/>
    <cellStyle name="xl49" xfId="37"/>
    <cellStyle name="xl49 2" xfId="198"/>
    <cellStyle name="xl49 3" xfId="386"/>
    <cellStyle name="xl49 4" xfId="537"/>
    <cellStyle name="xl50" xfId="39"/>
    <cellStyle name="xl50 2" xfId="204"/>
    <cellStyle name="xl50 3" xfId="384"/>
    <cellStyle name="xl50 4" xfId="543"/>
    <cellStyle name="xl51" xfId="20"/>
    <cellStyle name="xl51 2" xfId="206"/>
    <cellStyle name="xl51 3" xfId="371"/>
    <cellStyle name="xl51 4" xfId="545"/>
    <cellStyle name="xl52" xfId="5"/>
    <cellStyle name="xl52 2" xfId="25"/>
    <cellStyle name="xl52 3" xfId="187"/>
    <cellStyle name="xl52 4" xfId="413"/>
    <cellStyle name="xl52 5" xfId="526"/>
    <cellStyle name="xl53" xfId="32"/>
    <cellStyle name="xl53 2" xfId="192"/>
    <cellStyle name="xl53 3" xfId="407"/>
    <cellStyle name="xl53 4" xfId="531"/>
    <cellStyle name="xl54" xfId="15"/>
    <cellStyle name="xl54 2" xfId="199"/>
    <cellStyle name="xl54 3" xfId="385"/>
    <cellStyle name="xl54 4" xfId="538"/>
    <cellStyle name="xl55" xfId="46"/>
    <cellStyle name="xl55 2" xfId="181"/>
    <cellStyle name="xl55 3" xfId="402"/>
    <cellStyle name="xl55 4" xfId="520"/>
    <cellStyle name="xl56" xfId="21"/>
    <cellStyle name="xl56 2" xfId="212"/>
    <cellStyle name="xl56 3" xfId="191"/>
    <cellStyle name="xl56 4" xfId="551"/>
    <cellStyle name="xl57" xfId="26"/>
    <cellStyle name="xl57 2" xfId="188"/>
    <cellStyle name="xl57 3" xfId="408"/>
    <cellStyle name="xl57 4" xfId="527"/>
    <cellStyle name="xl58" xfId="33"/>
    <cellStyle name="xl58 2" xfId="193"/>
    <cellStyle name="xl58 3" xfId="405"/>
    <cellStyle name="xl58 4" xfId="532"/>
    <cellStyle name="xl59" xfId="36"/>
    <cellStyle name="xl59 2" xfId="200"/>
    <cellStyle name="xl59 3" xfId="380"/>
    <cellStyle name="xl59 4" xfId="539"/>
    <cellStyle name="xl60" xfId="38"/>
    <cellStyle name="xl60 2" xfId="203"/>
    <cellStyle name="xl60 3" xfId="391"/>
    <cellStyle name="xl60 4" xfId="542"/>
    <cellStyle name="xl61" xfId="40"/>
    <cellStyle name="xl61 2" xfId="205"/>
    <cellStyle name="xl61 3" xfId="379"/>
    <cellStyle name="xl61 4" xfId="544"/>
    <cellStyle name="xl62" xfId="43"/>
    <cellStyle name="xl62 2" xfId="207"/>
    <cellStyle name="xl62 3" xfId="357"/>
    <cellStyle name="xl62 4" xfId="546"/>
    <cellStyle name="xl63" xfId="6"/>
    <cellStyle name="xl63 2" xfId="44"/>
    <cellStyle name="xl63 3" xfId="210"/>
    <cellStyle name="xl63 4" xfId="378"/>
    <cellStyle name="xl63 5" xfId="549"/>
    <cellStyle name="xl64" xfId="16"/>
    <cellStyle name="xl64 2" xfId="211"/>
    <cellStyle name="xl64 3" xfId="213"/>
    <cellStyle name="xl64 4" xfId="550"/>
    <cellStyle name="xl65" xfId="22"/>
    <cellStyle name="xl65 2" xfId="182"/>
    <cellStyle name="xl65 3" xfId="410"/>
    <cellStyle name="xl65 4" xfId="521"/>
    <cellStyle name="xl66" xfId="27"/>
    <cellStyle name="xl66 2" xfId="189"/>
    <cellStyle name="xl66 3" xfId="406"/>
    <cellStyle name="xl66 4" xfId="528"/>
    <cellStyle name="xl67" xfId="53"/>
    <cellStyle name="xl67 2" xfId="194"/>
    <cellStyle name="xl67 3" xfId="399"/>
    <cellStyle name="xl67 4" xfId="533"/>
    <cellStyle name="xl68" xfId="58"/>
    <cellStyle name="xl68 2" xfId="221"/>
    <cellStyle name="xl68 3" xfId="208"/>
    <cellStyle name="xl68 4" xfId="560"/>
    <cellStyle name="xl69" xfId="54"/>
    <cellStyle name="xl69 2" xfId="184"/>
    <cellStyle name="xl69 3" xfId="398"/>
    <cellStyle name="xl69 4" xfId="523"/>
    <cellStyle name="xl70" xfId="59"/>
    <cellStyle name="xl70 2" xfId="195"/>
    <cellStyle name="xl70 3" xfId="397"/>
    <cellStyle name="xl70 4" xfId="534"/>
    <cellStyle name="xl71" xfId="62"/>
    <cellStyle name="xl71 2" xfId="202"/>
    <cellStyle name="xl71 3" xfId="393"/>
    <cellStyle name="xl71 4" xfId="541"/>
    <cellStyle name="xl72" xfId="64"/>
    <cellStyle name="xl72 2" xfId="214"/>
    <cellStyle name="xl72 3" xfId="368"/>
    <cellStyle name="xl72 4" xfId="553"/>
    <cellStyle name="xl73" xfId="18"/>
    <cellStyle name="xl73 2" xfId="222"/>
    <cellStyle name="xl73 3" xfId="369"/>
    <cellStyle name="xl73 4" xfId="561"/>
    <cellStyle name="xl74" xfId="28"/>
    <cellStyle name="xl74 2" xfId="227"/>
    <cellStyle name="xl74 3" xfId="359"/>
    <cellStyle name="xl74 4" xfId="566"/>
    <cellStyle name="xl75" xfId="35"/>
    <cellStyle name="xl75 2" xfId="234"/>
    <cellStyle name="xl75 3" xfId="372"/>
    <cellStyle name="xl75 4" xfId="573"/>
    <cellStyle name="xl76" xfId="29"/>
    <cellStyle name="xl76 2" xfId="236"/>
    <cellStyle name="xl76 3" xfId="383"/>
    <cellStyle name="xl76 4" xfId="575"/>
    <cellStyle name="xl77" xfId="66"/>
    <cellStyle name="xl77 2" xfId="196"/>
    <cellStyle name="xl77 3" xfId="395"/>
    <cellStyle name="xl77 4" xfId="535"/>
    <cellStyle name="xl78" xfId="69"/>
    <cellStyle name="xl78 2" xfId="223"/>
    <cellStyle name="xl78 3" xfId="219"/>
    <cellStyle name="xl78 4" xfId="562"/>
    <cellStyle name="xl79" xfId="73"/>
    <cellStyle name="xl79 2" xfId="228"/>
    <cellStyle name="xl79 3" xfId="360"/>
    <cellStyle name="xl79 4" xfId="567"/>
    <cellStyle name="xl80" xfId="80"/>
    <cellStyle name="xl80 2" xfId="229"/>
    <cellStyle name="xl80 3" xfId="190"/>
    <cellStyle name="xl80 4" xfId="568"/>
    <cellStyle name="xl81" xfId="82"/>
    <cellStyle name="xl81 2" xfId="230"/>
    <cellStyle name="xl81 3" xfId="226"/>
    <cellStyle name="xl81 4" xfId="569"/>
    <cellStyle name="xl82" xfId="67"/>
    <cellStyle name="xl82 2" xfId="238"/>
    <cellStyle name="xl82 3" xfId="362"/>
    <cellStyle name="xl82 4" xfId="577"/>
    <cellStyle name="xl83" xfId="78"/>
    <cellStyle name="xl83 2" xfId="240"/>
    <cellStyle name="xl83 3" xfId="392"/>
    <cellStyle name="xl83 4" xfId="579"/>
    <cellStyle name="xl84" xfId="81"/>
    <cellStyle name="xl84 2" xfId="243"/>
    <cellStyle name="xl84 3" xfId="375"/>
    <cellStyle name="xl84 4" xfId="582"/>
    <cellStyle name="xl85" xfId="83"/>
    <cellStyle name="xl85 2" xfId="250"/>
    <cellStyle name="xl85 3" xfId="370"/>
    <cellStyle name="xl85 4" xfId="589"/>
    <cellStyle name="xl86" xfId="88"/>
    <cellStyle name="xl86 2" xfId="252"/>
    <cellStyle name="xl86 3" xfId="232"/>
    <cellStyle name="xl86 4" xfId="591"/>
    <cellStyle name="xl87" xfId="68"/>
    <cellStyle name="xl87 2" xfId="239"/>
    <cellStyle name="xl87 3" xfId="366"/>
    <cellStyle name="xl87 4" xfId="578"/>
    <cellStyle name="xl88" xfId="74"/>
    <cellStyle name="xl88 2" xfId="248"/>
    <cellStyle name="xl88 3" xfId="381"/>
    <cellStyle name="xl88 4" xfId="587"/>
    <cellStyle name="xl89" xfId="84"/>
    <cellStyle name="xl89 2" xfId="251"/>
    <cellStyle name="xl89 3" xfId="209"/>
    <cellStyle name="xl89 4" xfId="590"/>
    <cellStyle name="xl90" xfId="70"/>
    <cellStyle name="xl90 2" xfId="253"/>
    <cellStyle name="xl90 3" xfId="197"/>
    <cellStyle name="xl90 4" xfId="592"/>
    <cellStyle name="xl91" xfId="75"/>
    <cellStyle name="xl91 2" xfId="258"/>
    <cellStyle name="xl91 3" xfId="439"/>
    <cellStyle name="xl91 4" xfId="597"/>
    <cellStyle name="xl92" xfId="85"/>
    <cellStyle name="xl92 2" xfId="244"/>
    <cellStyle name="xl92 3" xfId="365"/>
    <cellStyle name="xl92 4" xfId="583"/>
    <cellStyle name="xl93" xfId="76"/>
    <cellStyle name="xl93 2" xfId="254"/>
    <cellStyle name="xl93 3" xfId="363"/>
    <cellStyle name="xl93 4" xfId="593"/>
    <cellStyle name="xl94" xfId="79"/>
    <cellStyle name="xl94 2" xfId="241"/>
    <cellStyle name="xl94 3" xfId="389"/>
    <cellStyle name="xl94 4" xfId="580"/>
    <cellStyle name="xl95" xfId="86"/>
    <cellStyle name="xl95 2" xfId="245"/>
    <cellStyle name="xl95 3" xfId="231"/>
    <cellStyle name="xl95 4" xfId="584"/>
    <cellStyle name="xl96" xfId="77"/>
    <cellStyle name="xl96 2" xfId="255"/>
    <cellStyle name="xl96 3" xfId="225"/>
    <cellStyle name="xl96 4" xfId="594"/>
    <cellStyle name="xl97" xfId="87"/>
    <cellStyle name="xl97 2" xfId="246"/>
    <cellStyle name="xl97 3" xfId="517"/>
    <cellStyle name="xl97 4" xfId="585"/>
    <cellStyle name="xl98" xfId="71"/>
    <cellStyle name="xl98 2" xfId="249"/>
    <cellStyle name="xl98 3" xfId="374"/>
    <cellStyle name="xl98 4" xfId="588"/>
    <cellStyle name="xl99" xfId="72"/>
    <cellStyle name="xl99 2" xfId="256"/>
    <cellStyle name="xl99 3" xfId="233"/>
    <cellStyle name="xl99 4" xfId="595"/>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6"/>
  <sheetViews>
    <sheetView showGridLines="0" tabSelected="1" view="pageBreakPreview" zoomScaleNormal="70" zoomScaleSheetLayoutView="100" workbookViewId="0">
      <selection activeCell="A5" sqref="A5:E5"/>
    </sheetView>
  </sheetViews>
  <sheetFormatPr defaultColWidth="9.109375" defaultRowHeight="15.6" outlineLevelCol="1" x14ac:dyDescent="0.3"/>
  <cols>
    <col min="1" max="1" width="27.88671875" style="5" customWidth="1"/>
    <col min="2" max="2" width="83.88671875" style="5" customWidth="1"/>
    <col min="3" max="3" width="18.6640625" style="6" customWidth="1"/>
    <col min="4" max="4" width="18.8867187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x14ac:dyDescent="0.3">
      <c r="C1" s="9"/>
      <c r="D1" s="22" t="s">
        <v>478</v>
      </c>
      <c r="E1" s="22"/>
    </row>
    <row r="2" spans="1:5" ht="15.75" customHeight="1" x14ac:dyDescent="0.3">
      <c r="C2" s="9"/>
      <c r="D2" s="22" t="s">
        <v>476</v>
      </c>
      <c r="E2" s="22"/>
    </row>
    <row r="3" spans="1:5" x14ac:dyDescent="0.3">
      <c r="C3" s="9"/>
      <c r="D3" s="22" t="s">
        <v>477</v>
      </c>
      <c r="E3" s="22"/>
    </row>
    <row r="4" spans="1:5" ht="15.75" customHeight="1" x14ac:dyDescent="0.3">
      <c r="C4" s="9"/>
      <c r="D4" s="22" t="s">
        <v>945</v>
      </c>
      <c r="E4" s="22"/>
    </row>
    <row r="5" spans="1:5" ht="23.25" customHeight="1" x14ac:dyDescent="0.3">
      <c r="A5" s="26" t="s">
        <v>912</v>
      </c>
      <c r="B5" s="26"/>
      <c r="C5" s="26"/>
      <c r="D5" s="26"/>
      <c r="E5" s="26"/>
    </row>
    <row r="6" spans="1:5" ht="17.25" customHeight="1" x14ac:dyDescent="0.3">
      <c r="A6" s="25" t="s">
        <v>167</v>
      </c>
      <c r="B6" s="25"/>
      <c r="C6" s="25"/>
      <c r="D6" s="25"/>
      <c r="E6" s="25"/>
    </row>
    <row r="7" spans="1:5" ht="81" customHeight="1" x14ac:dyDescent="0.3">
      <c r="A7" s="7" t="s">
        <v>36</v>
      </c>
      <c r="B7" s="7" t="s">
        <v>37</v>
      </c>
      <c r="C7" s="1" t="s">
        <v>698</v>
      </c>
      <c r="D7" s="1" t="s">
        <v>913</v>
      </c>
      <c r="E7" s="1" t="s">
        <v>168</v>
      </c>
    </row>
    <row r="8" spans="1:5" x14ac:dyDescent="0.3">
      <c r="A8" s="19" t="s">
        <v>169</v>
      </c>
      <c r="B8" s="20" t="s">
        <v>38</v>
      </c>
      <c r="C8" s="13">
        <f>C9+C20+C44+C56+C64+C71+C95+C114+C133+C152+C167+C177+C182+C229</f>
        <v>40958047420</v>
      </c>
      <c r="D8" s="13">
        <f>D9+D20+D44+D56+D64+D71+D95+D114+D133+D152+D167+D177+D182+D229</f>
        <v>32177070566.179996</v>
      </c>
      <c r="E8" s="18">
        <f>D8/C8*100</f>
        <v>78.561046224258703</v>
      </c>
    </row>
    <row r="9" spans="1:5" x14ac:dyDescent="0.3">
      <c r="A9" s="19" t="s">
        <v>170</v>
      </c>
      <c r="B9" s="20" t="s">
        <v>39</v>
      </c>
      <c r="C9" s="13">
        <f>C10+C14</f>
        <v>24717371820</v>
      </c>
      <c r="D9" s="13">
        <f>D10+D14</f>
        <v>18318582093.989998</v>
      </c>
      <c r="E9" s="18">
        <f t="shared" ref="E9:E84" si="0">D9/C9*100</f>
        <v>74.11217595216803</v>
      </c>
    </row>
    <row r="10" spans="1:5" x14ac:dyDescent="0.3">
      <c r="A10" s="2" t="s">
        <v>171</v>
      </c>
      <c r="B10" s="3" t="s">
        <v>40</v>
      </c>
      <c r="C10" s="14">
        <f>C11</f>
        <v>10137341400</v>
      </c>
      <c r="D10" s="14">
        <f>D11</f>
        <v>7858618631.1999998</v>
      </c>
      <c r="E10" s="17">
        <f t="shared" si="0"/>
        <v>77.521495243318924</v>
      </c>
    </row>
    <row r="11" spans="1:5" ht="31.2" x14ac:dyDescent="0.3">
      <c r="A11" s="2" t="s">
        <v>172</v>
      </c>
      <c r="B11" s="3" t="s">
        <v>41</v>
      </c>
      <c r="C11" s="14">
        <f>C12+C13</f>
        <v>10137341400</v>
      </c>
      <c r="D11" s="14">
        <f>D12+D13</f>
        <v>7858618631.1999998</v>
      </c>
      <c r="E11" s="17">
        <f t="shared" si="0"/>
        <v>77.521495243318924</v>
      </c>
    </row>
    <row r="12" spans="1:5" ht="32.25" customHeight="1" x14ac:dyDescent="0.3">
      <c r="A12" s="2" t="s">
        <v>173</v>
      </c>
      <c r="B12" s="3" t="s">
        <v>42</v>
      </c>
      <c r="C12" s="14">
        <v>8911883400</v>
      </c>
      <c r="D12" s="14">
        <v>6657385497.3800001</v>
      </c>
      <c r="E12" s="17">
        <f t="shared" si="0"/>
        <v>74.70234066774259</v>
      </c>
    </row>
    <row r="13" spans="1:5" ht="31.2" x14ac:dyDescent="0.3">
      <c r="A13" s="2" t="s">
        <v>174</v>
      </c>
      <c r="B13" s="3" t="s">
        <v>43</v>
      </c>
      <c r="C13" s="14">
        <v>1225458000</v>
      </c>
      <c r="D13" s="14">
        <v>1201233133.8199999</v>
      </c>
      <c r="E13" s="17">
        <f t="shared" si="0"/>
        <v>98.023198985195734</v>
      </c>
    </row>
    <row r="14" spans="1:5" x14ac:dyDescent="0.3">
      <c r="A14" s="2" t="s">
        <v>175</v>
      </c>
      <c r="B14" s="3" t="s">
        <v>44</v>
      </c>
      <c r="C14" s="14">
        <f>SUM(C15:C19)</f>
        <v>14580030420</v>
      </c>
      <c r="D14" s="14">
        <f>SUM(D15:D19)</f>
        <v>10459963462.789999</v>
      </c>
      <c r="E14" s="17">
        <f t="shared" si="0"/>
        <v>71.741712201379613</v>
      </c>
    </row>
    <row r="15" spans="1:5" ht="62.4" x14ac:dyDescent="0.3">
      <c r="A15" s="2" t="s">
        <v>176</v>
      </c>
      <c r="B15" s="3" t="s">
        <v>45</v>
      </c>
      <c r="C15" s="14">
        <v>13702425420</v>
      </c>
      <c r="D15" s="14">
        <v>9361924741.7099991</v>
      </c>
      <c r="E15" s="17">
        <f t="shared" si="0"/>
        <v>68.323121307016024</v>
      </c>
    </row>
    <row r="16" spans="1:5" ht="85.2" customHeight="1" x14ac:dyDescent="0.3">
      <c r="A16" s="2" t="s">
        <v>177</v>
      </c>
      <c r="B16" s="3" t="s">
        <v>46</v>
      </c>
      <c r="C16" s="14">
        <v>161737000</v>
      </c>
      <c r="D16" s="14">
        <v>91957731.060000002</v>
      </c>
      <c r="E16" s="17">
        <f t="shared" si="0"/>
        <v>56.856335322158813</v>
      </c>
    </row>
    <row r="17" spans="1:5" ht="31.2" x14ac:dyDescent="0.3">
      <c r="A17" s="2" t="s">
        <v>178</v>
      </c>
      <c r="B17" s="3" t="s">
        <v>161</v>
      </c>
      <c r="C17" s="14">
        <v>199061000</v>
      </c>
      <c r="D17" s="14">
        <v>160216861.52000001</v>
      </c>
      <c r="E17" s="17">
        <f t="shared" si="0"/>
        <v>80.486314004249962</v>
      </c>
    </row>
    <row r="18" spans="1:5" ht="65.25" customHeight="1" x14ac:dyDescent="0.3">
      <c r="A18" s="2" t="s">
        <v>179</v>
      </c>
      <c r="B18" s="3" t="s">
        <v>162</v>
      </c>
      <c r="C18" s="14">
        <v>53967000</v>
      </c>
      <c r="D18" s="14">
        <v>56565059.100000001</v>
      </c>
      <c r="E18" s="17">
        <f t="shared" si="0"/>
        <v>104.81416254377676</v>
      </c>
    </row>
    <row r="19" spans="1:5" ht="81.599999999999994" customHeight="1" x14ac:dyDescent="0.3">
      <c r="A19" s="2" t="s">
        <v>613</v>
      </c>
      <c r="B19" s="21" t="s">
        <v>612</v>
      </c>
      <c r="C19" s="14">
        <v>462840000</v>
      </c>
      <c r="D19" s="14">
        <v>789299069.39999998</v>
      </c>
      <c r="E19" s="17">
        <f t="shared" si="0"/>
        <v>170.53389279232564</v>
      </c>
    </row>
    <row r="20" spans="1:5" ht="31.2" x14ac:dyDescent="0.3">
      <c r="A20" s="19" t="s">
        <v>180</v>
      </c>
      <c r="B20" s="20" t="s">
        <v>47</v>
      </c>
      <c r="C20" s="13">
        <f>C21</f>
        <v>6376573400</v>
      </c>
      <c r="D20" s="13">
        <f>D21</f>
        <v>5264146245.6199999</v>
      </c>
      <c r="E20" s="18">
        <f t="shared" si="0"/>
        <v>82.554467978365935</v>
      </c>
    </row>
    <row r="21" spans="1:5" ht="31.2" x14ac:dyDescent="0.3">
      <c r="A21" s="2" t="s">
        <v>349</v>
      </c>
      <c r="B21" s="15" t="s">
        <v>348</v>
      </c>
      <c r="C21" s="14">
        <f>C22+C23+C24+C27+C29+C30+C31+C34+C37+C40</f>
        <v>6376573400</v>
      </c>
      <c r="D21" s="14">
        <f>D22+D23+D24+D27+D28+D29+D30+D31+D34+D37+D40+D43</f>
        <v>5264146245.6199999</v>
      </c>
      <c r="E21" s="17">
        <f t="shared" si="0"/>
        <v>82.554467978365935</v>
      </c>
    </row>
    <row r="22" spans="1:5" ht="31.2" x14ac:dyDescent="0.3">
      <c r="A22" s="2" t="s">
        <v>181</v>
      </c>
      <c r="B22" s="3" t="s">
        <v>699</v>
      </c>
      <c r="C22" s="14">
        <v>503384000</v>
      </c>
      <c r="D22" s="14">
        <v>332019306.66000003</v>
      </c>
      <c r="E22" s="17">
        <f t="shared" si="0"/>
        <v>65.957461234365823</v>
      </c>
    </row>
    <row r="23" spans="1:5" ht="31.2" x14ac:dyDescent="0.3">
      <c r="A23" s="2" t="s">
        <v>182</v>
      </c>
      <c r="B23" s="3" t="s">
        <v>48</v>
      </c>
      <c r="C23" s="14">
        <v>219484000</v>
      </c>
      <c r="D23" s="14">
        <v>189477761.15000001</v>
      </c>
      <c r="E23" s="17">
        <f t="shared" si="0"/>
        <v>86.32873519254251</v>
      </c>
    </row>
    <row r="24" spans="1:5" ht="140.4" x14ac:dyDescent="0.3">
      <c r="A24" s="2" t="s">
        <v>183</v>
      </c>
      <c r="B24" s="3" t="s">
        <v>700</v>
      </c>
      <c r="C24" s="14">
        <f>SUM(C25:C26)</f>
        <v>1181421400</v>
      </c>
      <c r="D24" s="14">
        <f>SUM(D25:D26)</f>
        <v>892380893.52999997</v>
      </c>
      <c r="E24" s="17">
        <f t="shared" si="0"/>
        <v>75.534512370437852</v>
      </c>
    </row>
    <row r="25" spans="1:5" ht="156" x14ac:dyDescent="0.3">
      <c r="A25" s="2" t="s">
        <v>184</v>
      </c>
      <c r="B25" s="3" t="s">
        <v>701</v>
      </c>
      <c r="C25" s="14">
        <v>716567800</v>
      </c>
      <c r="D25" s="14">
        <v>542788514.02999997</v>
      </c>
      <c r="E25" s="17">
        <f t="shared" si="0"/>
        <v>75.748381943760236</v>
      </c>
    </row>
    <row r="26" spans="1:5" ht="202.8" x14ac:dyDescent="0.3">
      <c r="A26" s="2" t="s">
        <v>185</v>
      </c>
      <c r="B26" s="3" t="s">
        <v>702</v>
      </c>
      <c r="C26" s="14">
        <v>464853600</v>
      </c>
      <c r="D26" s="14">
        <v>349592379.5</v>
      </c>
      <c r="E26" s="17">
        <f t="shared" si="0"/>
        <v>75.204834274704979</v>
      </c>
    </row>
    <row r="27" spans="1:5" ht="101.4" customHeight="1" x14ac:dyDescent="0.3">
      <c r="A27" s="2" t="s">
        <v>486</v>
      </c>
      <c r="B27" s="3" t="s">
        <v>703</v>
      </c>
      <c r="C27" s="14">
        <v>1000000</v>
      </c>
      <c r="D27" s="14">
        <v>1155582.78</v>
      </c>
      <c r="E27" s="17">
        <f t="shared" si="0"/>
        <v>115.558278</v>
      </c>
    </row>
    <row r="28" spans="1:5" ht="93.6" x14ac:dyDescent="0.3">
      <c r="A28" s="2" t="s">
        <v>602</v>
      </c>
      <c r="B28" s="3" t="s">
        <v>603</v>
      </c>
      <c r="C28" s="14">
        <v>0</v>
      </c>
      <c r="D28" s="14">
        <v>2236.6999999999998</v>
      </c>
      <c r="E28" s="17"/>
    </row>
    <row r="29" spans="1:5" ht="78" x14ac:dyDescent="0.3">
      <c r="A29" s="2" t="s">
        <v>487</v>
      </c>
      <c r="B29" s="3" t="s">
        <v>484</v>
      </c>
      <c r="C29" s="14">
        <v>100000</v>
      </c>
      <c r="D29" s="14">
        <v>72613.36</v>
      </c>
      <c r="E29" s="17">
        <f t="shared" si="0"/>
        <v>72.61336</v>
      </c>
    </row>
    <row r="30" spans="1:5" ht="78" x14ac:dyDescent="0.3">
      <c r="A30" s="2" t="s">
        <v>488</v>
      </c>
      <c r="B30" s="3" t="s">
        <v>485</v>
      </c>
      <c r="C30" s="14">
        <v>900000</v>
      </c>
      <c r="D30" s="14">
        <v>492092.42</v>
      </c>
      <c r="E30" s="17">
        <f t="shared" si="0"/>
        <v>54.676935555555552</v>
      </c>
    </row>
    <row r="31" spans="1:5" ht="55.2" customHeight="1" x14ac:dyDescent="0.3">
      <c r="A31" s="2" t="s">
        <v>186</v>
      </c>
      <c r="B31" s="3" t="s">
        <v>49</v>
      </c>
      <c r="C31" s="14">
        <f>C32+C33</f>
        <v>2021154000</v>
      </c>
      <c r="D31" s="14">
        <f>D32+D33</f>
        <v>1880229842.7</v>
      </c>
      <c r="E31" s="17">
        <f t="shared" si="0"/>
        <v>93.027539846048342</v>
      </c>
    </row>
    <row r="32" spans="1:5" ht="83.4" customHeight="1" x14ac:dyDescent="0.3">
      <c r="A32" s="2" t="s">
        <v>187</v>
      </c>
      <c r="B32" s="3" t="s">
        <v>50</v>
      </c>
      <c r="C32" s="14">
        <v>1701002000</v>
      </c>
      <c r="D32" s="14">
        <v>1582400604.03</v>
      </c>
      <c r="E32" s="17">
        <f t="shared" si="0"/>
        <v>93.027556935853113</v>
      </c>
    </row>
    <row r="33" spans="1:5" ht="93.6" x14ac:dyDescent="0.3">
      <c r="A33" s="2" t="s">
        <v>489</v>
      </c>
      <c r="B33" s="3" t="s">
        <v>490</v>
      </c>
      <c r="C33" s="14">
        <v>320152000</v>
      </c>
      <c r="D33" s="14">
        <v>297829238.67000002</v>
      </c>
      <c r="E33" s="17">
        <f t="shared" si="0"/>
        <v>93.027449046078118</v>
      </c>
    </row>
    <row r="34" spans="1:5" ht="66.75" customHeight="1" x14ac:dyDescent="0.3">
      <c r="A34" s="2" t="s">
        <v>188</v>
      </c>
      <c r="B34" s="3" t="s">
        <v>51</v>
      </c>
      <c r="C34" s="14">
        <f>C35+C36</f>
        <v>11188000</v>
      </c>
      <c r="D34" s="14">
        <f>D35+D36</f>
        <v>10636707.07</v>
      </c>
      <c r="E34" s="17">
        <f t="shared" si="0"/>
        <v>95.072462191633903</v>
      </c>
    </row>
    <row r="35" spans="1:5" ht="97.5" customHeight="1" x14ac:dyDescent="0.3">
      <c r="A35" s="2" t="s">
        <v>189</v>
      </c>
      <c r="B35" s="3" t="s">
        <v>52</v>
      </c>
      <c r="C35" s="14">
        <v>9416000</v>
      </c>
      <c r="D35" s="14">
        <v>8951848.0199999996</v>
      </c>
      <c r="E35" s="17">
        <f t="shared" si="0"/>
        <v>95.070603440951558</v>
      </c>
    </row>
    <row r="36" spans="1:5" ht="99" customHeight="1" x14ac:dyDescent="0.3">
      <c r="A36" s="2" t="s">
        <v>491</v>
      </c>
      <c r="B36" s="3" t="s">
        <v>492</v>
      </c>
      <c r="C36" s="14">
        <v>1772000</v>
      </c>
      <c r="D36" s="14">
        <v>1684859.05</v>
      </c>
      <c r="E36" s="17">
        <f t="shared" si="0"/>
        <v>95.082339164785552</v>
      </c>
    </row>
    <row r="37" spans="1:5" ht="62.4" x14ac:dyDescent="0.3">
      <c r="A37" s="2" t="s">
        <v>190</v>
      </c>
      <c r="B37" s="3" t="s">
        <v>53</v>
      </c>
      <c r="C37" s="14">
        <f>C38+C39</f>
        <v>2691385000</v>
      </c>
      <c r="D37" s="14">
        <f>D38+D39</f>
        <v>2164461276.6799998</v>
      </c>
      <c r="E37" s="17">
        <f t="shared" si="0"/>
        <v>80.421837703635859</v>
      </c>
    </row>
    <row r="38" spans="1:5" ht="88.8" customHeight="1" x14ac:dyDescent="0.3">
      <c r="A38" s="2" t="s">
        <v>191</v>
      </c>
      <c r="B38" s="3" t="s">
        <v>54</v>
      </c>
      <c r="C38" s="14">
        <v>2265068000</v>
      </c>
      <c r="D38" s="14">
        <v>1821609653.25</v>
      </c>
      <c r="E38" s="17">
        <f t="shared" si="0"/>
        <v>80.421852820754168</v>
      </c>
    </row>
    <row r="39" spans="1:5" ht="93.6" x14ac:dyDescent="0.3">
      <c r="A39" s="2" t="s">
        <v>493</v>
      </c>
      <c r="B39" s="3" t="s">
        <v>494</v>
      </c>
      <c r="C39" s="14">
        <v>426317000</v>
      </c>
      <c r="D39" s="14">
        <v>342851623.43000001</v>
      </c>
      <c r="E39" s="17">
        <f t="shared" si="0"/>
        <v>80.421757384762984</v>
      </c>
    </row>
    <row r="40" spans="1:5" ht="62.4" x14ac:dyDescent="0.3">
      <c r="A40" s="2" t="s">
        <v>192</v>
      </c>
      <c r="B40" s="3" t="s">
        <v>55</v>
      </c>
      <c r="C40" s="14">
        <f>C41+C42</f>
        <v>-253443000</v>
      </c>
      <c r="D40" s="14">
        <f>D41+D42</f>
        <v>-209891027.43000001</v>
      </c>
      <c r="E40" s="17">
        <f t="shared" si="0"/>
        <v>82.81587079935133</v>
      </c>
    </row>
    <row r="41" spans="1:5" ht="82.2" customHeight="1" x14ac:dyDescent="0.3">
      <c r="A41" s="2" t="s">
        <v>193</v>
      </c>
      <c r="B41" s="3" t="s">
        <v>56</v>
      </c>
      <c r="C41" s="14">
        <v>-213297000</v>
      </c>
      <c r="D41" s="14">
        <v>-176644195.81999999</v>
      </c>
      <c r="E41" s="17">
        <f t="shared" si="0"/>
        <v>82.816071402785781</v>
      </c>
    </row>
    <row r="42" spans="1:5" ht="93.6" x14ac:dyDescent="0.3">
      <c r="A42" s="2" t="s">
        <v>495</v>
      </c>
      <c r="B42" s="3" t="s">
        <v>496</v>
      </c>
      <c r="C42" s="14">
        <v>-40146000</v>
      </c>
      <c r="D42" s="14">
        <v>-33246831.609999999</v>
      </c>
      <c r="E42" s="17">
        <f t="shared" si="0"/>
        <v>82.81480498679818</v>
      </c>
    </row>
    <row r="43" spans="1:5" ht="62.4" x14ac:dyDescent="0.3">
      <c r="A43" s="2" t="s">
        <v>827</v>
      </c>
      <c r="B43" s="3" t="s">
        <v>828</v>
      </c>
      <c r="C43" s="14">
        <v>0</v>
      </c>
      <c r="D43" s="14">
        <v>3108960</v>
      </c>
      <c r="E43" s="17"/>
    </row>
    <row r="44" spans="1:5" x14ac:dyDescent="0.3">
      <c r="A44" s="19" t="s">
        <v>194</v>
      </c>
      <c r="B44" s="20" t="s">
        <v>57</v>
      </c>
      <c r="C44" s="13">
        <f>C45+C53+C55</f>
        <v>3908356000</v>
      </c>
      <c r="D44" s="13">
        <f>D45+D53+D55</f>
        <v>3561320723.5599999</v>
      </c>
      <c r="E44" s="18">
        <f t="shared" si="0"/>
        <v>91.120684082002768</v>
      </c>
    </row>
    <row r="45" spans="1:5" ht="18" customHeight="1" x14ac:dyDescent="0.3">
      <c r="A45" s="2" t="s">
        <v>195</v>
      </c>
      <c r="B45" s="8" t="s">
        <v>58</v>
      </c>
      <c r="C45" s="14">
        <f>C46+C49+C52</f>
        <v>3874993000</v>
      </c>
      <c r="D45" s="14">
        <f>D46+D49+D52</f>
        <v>3507669356.8199997</v>
      </c>
      <c r="E45" s="17">
        <f t="shared" si="0"/>
        <v>90.520663052036483</v>
      </c>
    </row>
    <row r="46" spans="1:5" ht="31.2" x14ac:dyDescent="0.3">
      <c r="A46" s="2" t="s">
        <v>196</v>
      </c>
      <c r="B46" s="8" t="s">
        <v>59</v>
      </c>
      <c r="C46" s="14">
        <f>C47</f>
        <v>2789995000</v>
      </c>
      <c r="D46" s="14">
        <f>D47+D48</f>
        <v>2240813991.5899997</v>
      </c>
      <c r="E46" s="17">
        <f t="shared" si="0"/>
        <v>80.316057612648038</v>
      </c>
    </row>
    <row r="47" spans="1:5" ht="31.2" x14ac:dyDescent="0.3">
      <c r="A47" s="2" t="s">
        <v>197</v>
      </c>
      <c r="B47" s="8" t="s">
        <v>59</v>
      </c>
      <c r="C47" s="14">
        <v>2789995000</v>
      </c>
      <c r="D47" s="14">
        <v>2241009217.0999999</v>
      </c>
      <c r="E47" s="17">
        <f t="shared" si="0"/>
        <v>80.323054955295618</v>
      </c>
    </row>
    <row r="48" spans="1:5" ht="33" customHeight="1" x14ac:dyDescent="0.3">
      <c r="A48" s="2" t="s">
        <v>350</v>
      </c>
      <c r="B48" s="15" t="s">
        <v>351</v>
      </c>
      <c r="C48" s="14">
        <v>0</v>
      </c>
      <c r="D48" s="14">
        <v>-195225.51</v>
      </c>
      <c r="E48" s="17"/>
    </row>
    <row r="49" spans="1:5" ht="31.2" x14ac:dyDescent="0.3">
      <c r="A49" s="2" t="s">
        <v>198</v>
      </c>
      <c r="B49" s="8" t="s">
        <v>60</v>
      </c>
      <c r="C49" s="14">
        <f>C50</f>
        <v>1084998000</v>
      </c>
      <c r="D49" s="14">
        <f>D50+D51</f>
        <v>1266987952.6000001</v>
      </c>
      <c r="E49" s="17">
        <f t="shared" si="0"/>
        <v>116.7732984392598</v>
      </c>
    </row>
    <row r="50" spans="1:5" ht="48.75" customHeight="1" x14ac:dyDescent="0.3">
      <c r="A50" s="2" t="s">
        <v>199</v>
      </c>
      <c r="B50" s="8" t="s">
        <v>61</v>
      </c>
      <c r="C50" s="14">
        <v>1084998000</v>
      </c>
      <c r="D50" s="14">
        <v>1267149190.9200001</v>
      </c>
      <c r="E50" s="17">
        <f t="shared" si="0"/>
        <v>116.78815914130718</v>
      </c>
    </row>
    <row r="51" spans="1:5" ht="46.8" x14ac:dyDescent="0.3">
      <c r="A51" s="2" t="s">
        <v>352</v>
      </c>
      <c r="B51" s="15" t="s">
        <v>353</v>
      </c>
      <c r="C51" s="14">
        <v>0</v>
      </c>
      <c r="D51" s="14">
        <v>-161238.32</v>
      </c>
      <c r="E51" s="17"/>
    </row>
    <row r="52" spans="1:5" ht="31.2" x14ac:dyDescent="0.3">
      <c r="A52" s="2" t="s">
        <v>354</v>
      </c>
      <c r="B52" s="15" t="s">
        <v>357</v>
      </c>
      <c r="C52" s="14">
        <v>0</v>
      </c>
      <c r="D52" s="14">
        <v>-132587.37</v>
      </c>
      <c r="E52" s="17"/>
    </row>
    <row r="53" spans="1:5" x14ac:dyDescent="0.3">
      <c r="A53" s="2" t="s">
        <v>355</v>
      </c>
      <c r="B53" s="15" t="s">
        <v>358</v>
      </c>
      <c r="C53" s="14">
        <v>0</v>
      </c>
      <c r="D53" s="14">
        <f>D54</f>
        <v>-9359.35</v>
      </c>
      <c r="E53" s="17"/>
    </row>
    <row r="54" spans="1:5" ht="31.2" x14ac:dyDescent="0.3">
      <c r="A54" s="2" t="s">
        <v>356</v>
      </c>
      <c r="B54" s="15" t="s">
        <v>359</v>
      </c>
      <c r="C54" s="14">
        <v>0</v>
      </c>
      <c r="D54" s="14">
        <v>-9359.35</v>
      </c>
      <c r="E54" s="17"/>
    </row>
    <row r="55" spans="1:5" x14ac:dyDescent="0.3">
      <c r="A55" s="2" t="s">
        <v>611</v>
      </c>
      <c r="B55" s="15" t="s">
        <v>610</v>
      </c>
      <c r="C55" s="14">
        <v>33363000</v>
      </c>
      <c r="D55" s="14">
        <v>53660726.090000004</v>
      </c>
      <c r="E55" s="17">
        <f t="shared" si="0"/>
        <v>160.8390315319366</v>
      </c>
    </row>
    <row r="56" spans="1:5" x14ac:dyDescent="0.3">
      <c r="A56" s="19" t="s">
        <v>200</v>
      </c>
      <c r="B56" s="20" t="s">
        <v>62</v>
      </c>
      <c r="C56" s="13">
        <f>C57+C60+C63</f>
        <v>4686110200</v>
      </c>
      <c r="D56" s="13">
        <f>D57+D60+D63</f>
        <v>3110847240.0100002</v>
      </c>
      <c r="E56" s="18">
        <f t="shared" si="0"/>
        <v>66.384423482187856</v>
      </c>
    </row>
    <row r="57" spans="1:5" x14ac:dyDescent="0.3">
      <c r="A57" s="2" t="s">
        <v>201</v>
      </c>
      <c r="B57" s="3" t="s">
        <v>63</v>
      </c>
      <c r="C57" s="14">
        <f>SUM(C58:C59)</f>
        <v>3480301200</v>
      </c>
      <c r="D57" s="14">
        <f>SUM(D58:D59)</f>
        <v>2713824571.3800001</v>
      </c>
      <c r="E57" s="17">
        <f t="shared" si="0"/>
        <v>77.976715675643248</v>
      </c>
    </row>
    <row r="58" spans="1:5" ht="31.2" x14ac:dyDescent="0.3">
      <c r="A58" s="2" t="s">
        <v>202</v>
      </c>
      <c r="B58" s="3" t="s">
        <v>64</v>
      </c>
      <c r="C58" s="14">
        <v>3424747200</v>
      </c>
      <c r="D58" s="14">
        <v>2649981226.5700002</v>
      </c>
      <c r="E58" s="17">
        <f t="shared" si="0"/>
        <v>77.377425889128403</v>
      </c>
    </row>
    <row r="59" spans="1:5" ht="31.2" x14ac:dyDescent="0.3">
      <c r="A59" s="2" t="s">
        <v>203</v>
      </c>
      <c r="B59" s="3" t="s">
        <v>65</v>
      </c>
      <c r="C59" s="14">
        <v>55554000</v>
      </c>
      <c r="D59" s="14">
        <v>63843344.810000002</v>
      </c>
      <c r="E59" s="17">
        <f t="shared" si="0"/>
        <v>114.92123845267668</v>
      </c>
    </row>
    <row r="60" spans="1:5" x14ac:dyDescent="0.3">
      <c r="A60" s="2" t="s">
        <v>204</v>
      </c>
      <c r="B60" s="3" t="s">
        <v>66</v>
      </c>
      <c r="C60" s="14">
        <f>SUM(C61:C62)</f>
        <v>1166113000</v>
      </c>
      <c r="D60" s="14">
        <f>SUM(D61:D62)</f>
        <v>367682339.63</v>
      </c>
      <c r="E60" s="17">
        <f t="shared" si="0"/>
        <v>31.530592629530759</v>
      </c>
    </row>
    <row r="61" spans="1:5" x14ac:dyDescent="0.3">
      <c r="A61" s="2" t="s">
        <v>205</v>
      </c>
      <c r="B61" s="3" t="s">
        <v>67</v>
      </c>
      <c r="C61" s="14">
        <v>246254000</v>
      </c>
      <c r="D61" s="14">
        <v>184988004.21000001</v>
      </c>
      <c r="E61" s="17">
        <f t="shared" si="0"/>
        <v>75.120811929958492</v>
      </c>
    </row>
    <row r="62" spans="1:5" x14ac:dyDescent="0.3">
      <c r="A62" s="2" t="s">
        <v>206</v>
      </c>
      <c r="B62" s="3" t="s">
        <v>68</v>
      </c>
      <c r="C62" s="14">
        <v>919859000</v>
      </c>
      <c r="D62" s="14">
        <v>182694335.41999999</v>
      </c>
      <c r="E62" s="17">
        <f t="shared" si="0"/>
        <v>19.861123870071388</v>
      </c>
    </row>
    <row r="63" spans="1:5" x14ac:dyDescent="0.3">
      <c r="A63" s="2" t="s">
        <v>207</v>
      </c>
      <c r="B63" s="3" t="s">
        <v>69</v>
      </c>
      <c r="C63" s="14">
        <v>39696000</v>
      </c>
      <c r="D63" s="14">
        <v>29340329</v>
      </c>
      <c r="E63" s="17">
        <f t="shared" si="0"/>
        <v>73.91255794034663</v>
      </c>
    </row>
    <row r="64" spans="1:5" ht="31.2" x14ac:dyDescent="0.3">
      <c r="A64" s="19" t="s">
        <v>208</v>
      </c>
      <c r="B64" s="20" t="s">
        <v>70</v>
      </c>
      <c r="C64" s="13">
        <f>C65+C69</f>
        <v>22346000</v>
      </c>
      <c r="D64" s="13">
        <f>D65+D69</f>
        <v>18987970.029999997</v>
      </c>
      <c r="E64" s="18">
        <f t="shared" si="0"/>
        <v>84.972567931620858</v>
      </c>
    </row>
    <row r="65" spans="1:5" x14ac:dyDescent="0.3">
      <c r="A65" s="2" t="s">
        <v>209</v>
      </c>
      <c r="B65" s="3" t="s">
        <v>71</v>
      </c>
      <c r="C65" s="14">
        <f>SUM(C66:C67)</f>
        <v>21704000</v>
      </c>
      <c r="D65" s="14">
        <f>SUM(D66:D68)</f>
        <v>18970375.069999997</v>
      </c>
      <c r="E65" s="17">
        <f t="shared" si="0"/>
        <v>87.404971756358265</v>
      </c>
    </row>
    <row r="66" spans="1:5" x14ac:dyDescent="0.3">
      <c r="A66" s="2" t="s">
        <v>210</v>
      </c>
      <c r="B66" s="3" t="s">
        <v>72</v>
      </c>
      <c r="C66" s="14">
        <v>14846000</v>
      </c>
      <c r="D66" s="14">
        <v>10597381.199999999</v>
      </c>
      <c r="E66" s="17">
        <f t="shared" si="0"/>
        <v>71.382063855583993</v>
      </c>
    </row>
    <row r="67" spans="1:5" ht="93.6" x14ac:dyDescent="0.3">
      <c r="A67" s="2" t="s">
        <v>211</v>
      </c>
      <c r="B67" s="3" t="s">
        <v>914</v>
      </c>
      <c r="C67" s="14">
        <v>6858000</v>
      </c>
      <c r="D67" s="14">
        <v>8371504.2199999997</v>
      </c>
      <c r="E67" s="17">
        <f t="shared" si="0"/>
        <v>122.06917789442986</v>
      </c>
    </row>
    <row r="68" spans="1:5" ht="31.2" x14ac:dyDescent="0.3">
      <c r="A68" s="2" t="s">
        <v>829</v>
      </c>
      <c r="B68" s="3" t="s">
        <v>830</v>
      </c>
      <c r="C68" s="14">
        <v>0</v>
      </c>
      <c r="D68" s="14">
        <v>1489.65</v>
      </c>
      <c r="E68" s="17"/>
    </row>
    <row r="69" spans="1:5" ht="31.2" x14ac:dyDescent="0.3">
      <c r="A69" s="2" t="s">
        <v>212</v>
      </c>
      <c r="B69" s="3" t="s">
        <v>73</v>
      </c>
      <c r="C69" s="14">
        <f>C70</f>
        <v>642000</v>
      </c>
      <c r="D69" s="14">
        <f>D70</f>
        <v>17594.96</v>
      </c>
      <c r="E69" s="17">
        <f t="shared" si="0"/>
        <v>2.7406479750778816</v>
      </c>
    </row>
    <row r="70" spans="1:5" x14ac:dyDescent="0.3">
      <c r="A70" s="2" t="s">
        <v>213</v>
      </c>
      <c r="B70" s="3" t="s">
        <v>74</v>
      </c>
      <c r="C70" s="14">
        <v>642000</v>
      </c>
      <c r="D70" s="14">
        <v>17594.96</v>
      </c>
      <c r="E70" s="17">
        <f t="shared" si="0"/>
        <v>2.7406479750778816</v>
      </c>
    </row>
    <row r="71" spans="1:5" x14ac:dyDescent="0.3">
      <c r="A71" s="19" t="s">
        <v>214</v>
      </c>
      <c r="B71" s="20" t="s">
        <v>75</v>
      </c>
      <c r="C71" s="13">
        <f>C74+C75</f>
        <v>185836000</v>
      </c>
      <c r="D71" s="13">
        <f>D72+D74+D75</f>
        <v>82543406.919999987</v>
      </c>
      <c r="E71" s="18">
        <f t="shared" si="0"/>
        <v>44.417339439075306</v>
      </c>
    </row>
    <row r="72" spans="1:5" ht="46.8" x14ac:dyDescent="0.3">
      <c r="A72" s="2" t="s">
        <v>831</v>
      </c>
      <c r="B72" s="3" t="s">
        <v>833</v>
      </c>
      <c r="C72" s="14">
        <v>0</v>
      </c>
      <c r="D72" s="14">
        <f>D73</f>
        <v>-12836.92</v>
      </c>
      <c r="E72" s="17"/>
    </row>
    <row r="73" spans="1:5" ht="31.2" x14ac:dyDescent="0.3">
      <c r="A73" s="2" t="s">
        <v>832</v>
      </c>
      <c r="B73" s="3" t="s">
        <v>834</v>
      </c>
      <c r="C73" s="14">
        <v>0</v>
      </c>
      <c r="D73" s="14">
        <v>-12836.92</v>
      </c>
      <c r="E73" s="17"/>
    </row>
    <row r="74" spans="1:5" ht="62.4" x14ac:dyDescent="0.3">
      <c r="A74" s="2" t="s">
        <v>215</v>
      </c>
      <c r="B74" s="3" t="s">
        <v>76</v>
      </c>
      <c r="C74" s="14">
        <v>1100000</v>
      </c>
      <c r="D74" s="14">
        <v>827175</v>
      </c>
      <c r="E74" s="17">
        <f t="shared" si="0"/>
        <v>75.197727272727278</v>
      </c>
    </row>
    <row r="75" spans="1:5" ht="31.2" x14ac:dyDescent="0.3">
      <c r="A75" s="2" t="s">
        <v>216</v>
      </c>
      <c r="B75" s="3" t="s">
        <v>77</v>
      </c>
      <c r="C75" s="14">
        <f>C76+C77+C78+C80+C81+C82+C83+C86+C88+C89+C90+C91+C92+C93+C85+C94</f>
        <v>184736000</v>
      </c>
      <c r="D75" s="14">
        <f>D76+D77+D78+D80+D81+D82+D83+D86+D88+D89+D90+D91+D92+D93+D85+D94</f>
        <v>81729068.839999989</v>
      </c>
      <c r="E75" s="17">
        <f t="shared" si="0"/>
        <v>44.241008163000167</v>
      </c>
    </row>
    <row r="76" spans="1:5" ht="68.400000000000006" customHeight="1" x14ac:dyDescent="0.3">
      <c r="A76" s="2" t="s">
        <v>217</v>
      </c>
      <c r="B76" s="3" t="s">
        <v>78</v>
      </c>
      <c r="C76" s="14">
        <v>2000</v>
      </c>
      <c r="D76" s="14">
        <v>0</v>
      </c>
      <c r="E76" s="17">
        <f t="shared" si="0"/>
        <v>0</v>
      </c>
    </row>
    <row r="77" spans="1:5" ht="31.2" x14ac:dyDescent="0.3">
      <c r="A77" s="2" t="s">
        <v>218</v>
      </c>
      <c r="B77" s="3" t="s">
        <v>79</v>
      </c>
      <c r="C77" s="14">
        <v>113276000</v>
      </c>
      <c r="D77" s="14">
        <v>56628567.079999998</v>
      </c>
      <c r="E77" s="17">
        <f t="shared" si="0"/>
        <v>49.991672622620854</v>
      </c>
    </row>
    <row r="78" spans="1:5" ht="46.8" x14ac:dyDescent="0.3">
      <c r="A78" s="2" t="s">
        <v>219</v>
      </c>
      <c r="B78" s="3" t="s">
        <v>80</v>
      </c>
      <c r="C78" s="14">
        <f>C79</f>
        <v>41084000</v>
      </c>
      <c r="D78" s="14">
        <f>D79</f>
        <v>6315250</v>
      </c>
      <c r="E78" s="17">
        <f t="shared" si="0"/>
        <v>15.37155583682212</v>
      </c>
    </row>
    <row r="79" spans="1:5" ht="62.4" x14ac:dyDescent="0.3">
      <c r="A79" s="2" t="s">
        <v>220</v>
      </c>
      <c r="B79" s="3" t="s">
        <v>81</v>
      </c>
      <c r="C79" s="14">
        <v>41084000</v>
      </c>
      <c r="D79" s="14">
        <v>6315250</v>
      </c>
      <c r="E79" s="17">
        <f t="shared" si="0"/>
        <v>15.37155583682212</v>
      </c>
    </row>
    <row r="80" spans="1:5" ht="31.2" x14ac:dyDescent="0.3">
      <c r="A80" s="2" t="s">
        <v>221</v>
      </c>
      <c r="B80" s="3" t="s">
        <v>82</v>
      </c>
      <c r="C80" s="14">
        <v>5700000</v>
      </c>
      <c r="D80" s="14">
        <v>3377834.15</v>
      </c>
      <c r="E80" s="17">
        <f t="shared" si="0"/>
        <v>59.260248245614036</v>
      </c>
    </row>
    <row r="81" spans="1:5" ht="62.4" x14ac:dyDescent="0.3">
      <c r="A81" s="2" t="s">
        <v>222</v>
      </c>
      <c r="B81" s="3" t="s">
        <v>83</v>
      </c>
      <c r="C81" s="14">
        <v>146000</v>
      </c>
      <c r="D81" s="14">
        <v>44700</v>
      </c>
      <c r="E81" s="17">
        <f t="shared" si="0"/>
        <v>30.616438356164384</v>
      </c>
    </row>
    <row r="82" spans="1:5" ht="31.2" x14ac:dyDescent="0.3">
      <c r="A82" s="2" t="s">
        <v>223</v>
      </c>
      <c r="B82" s="8" t="s">
        <v>84</v>
      </c>
      <c r="C82" s="14">
        <v>20000</v>
      </c>
      <c r="D82" s="14">
        <v>0</v>
      </c>
      <c r="E82" s="17">
        <f t="shared" si="0"/>
        <v>0</v>
      </c>
    </row>
    <row r="83" spans="1:5" ht="93.6" x14ac:dyDescent="0.3">
      <c r="A83" s="2" t="s">
        <v>224</v>
      </c>
      <c r="B83" s="8" t="s">
        <v>85</v>
      </c>
      <c r="C83" s="14">
        <v>12000</v>
      </c>
      <c r="D83" s="14">
        <v>2366.66</v>
      </c>
      <c r="E83" s="17">
        <f t="shared" si="0"/>
        <v>19.722166666666666</v>
      </c>
    </row>
    <row r="84" spans="1:5" ht="62.4" x14ac:dyDescent="0.3">
      <c r="A84" s="2" t="s">
        <v>225</v>
      </c>
      <c r="B84" s="3" t="s">
        <v>86</v>
      </c>
      <c r="C84" s="14">
        <f>SUM(C85:C86)</f>
        <v>23150000</v>
      </c>
      <c r="D84" s="14">
        <f>SUM(D85:D86)</f>
        <v>14392825.949999999</v>
      </c>
      <c r="E84" s="17">
        <f t="shared" si="0"/>
        <v>62.17203434125269</v>
      </c>
    </row>
    <row r="85" spans="1:5" ht="62.4" x14ac:dyDescent="0.3">
      <c r="A85" s="2" t="s">
        <v>226</v>
      </c>
      <c r="B85" s="3" t="s">
        <v>87</v>
      </c>
      <c r="C85" s="14">
        <v>10800000</v>
      </c>
      <c r="D85" s="14">
        <v>3671775</v>
      </c>
      <c r="E85" s="17">
        <f t="shared" ref="E85:E145" si="1">D85/C85*100</f>
        <v>33.997916666666669</v>
      </c>
    </row>
    <row r="86" spans="1:5" ht="140.4" x14ac:dyDescent="0.3">
      <c r="A86" s="2" t="s">
        <v>227</v>
      </c>
      <c r="B86" s="3" t="s">
        <v>88</v>
      </c>
      <c r="C86" s="14">
        <v>12350000</v>
      </c>
      <c r="D86" s="14">
        <v>10721050.949999999</v>
      </c>
      <c r="E86" s="17">
        <f t="shared" si="1"/>
        <v>86.810129149797561</v>
      </c>
    </row>
    <row r="87" spans="1:5" ht="46.8" x14ac:dyDescent="0.3">
      <c r="A87" s="2" t="s">
        <v>228</v>
      </c>
      <c r="B87" s="3" t="s">
        <v>89</v>
      </c>
      <c r="C87" s="14">
        <f>C88</f>
        <v>202000</v>
      </c>
      <c r="D87" s="14">
        <f>D88</f>
        <v>62400</v>
      </c>
      <c r="E87" s="17">
        <f t="shared" si="1"/>
        <v>30.89108910891089</v>
      </c>
    </row>
    <row r="88" spans="1:5" ht="78" x14ac:dyDescent="0.3">
      <c r="A88" s="2" t="s">
        <v>229</v>
      </c>
      <c r="B88" s="3" t="s">
        <v>90</v>
      </c>
      <c r="C88" s="14">
        <v>202000</v>
      </c>
      <c r="D88" s="14">
        <v>62400</v>
      </c>
      <c r="E88" s="17">
        <f t="shared" si="1"/>
        <v>30.89108910891089</v>
      </c>
    </row>
    <row r="89" spans="1:5" ht="31.2" x14ac:dyDescent="0.3">
      <c r="A89" s="2" t="s">
        <v>472</v>
      </c>
      <c r="B89" s="3" t="s">
        <v>473</v>
      </c>
      <c r="C89" s="14">
        <v>79000</v>
      </c>
      <c r="D89" s="14">
        <v>88825</v>
      </c>
      <c r="E89" s="17">
        <f t="shared" si="1"/>
        <v>112.4367088607595</v>
      </c>
    </row>
    <row r="90" spans="1:5" ht="31.2" x14ac:dyDescent="0.3">
      <c r="A90" s="2" t="s">
        <v>230</v>
      </c>
      <c r="B90" s="3" t="s">
        <v>91</v>
      </c>
      <c r="C90" s="14">
        <v>30000</v>
      </c>
      <c r="D90" s="14">
        <v>40000</v>
      </c>
      <c r="E90" s="17">
        <f t="shared" si="1"/>
        <v>133.33333333333331</v>
      </c>
    </row>
    <row r="91" spans="1:5" ht="62.4" x14ac:dyDescent="0.3">
      <c r="A91" s="2" t="s">
        <v>231</v>
      </c>
      <c r="B91" s="3" t="s">
        <v>92</v>
      </c>
      <c r="C91" s="14">
        <v>527000</v>
      </c>
      <c r="D91" s="14">
        <v>117000</v>
      </c>
      <c r="E91" s="17">
        <f t="shared" si="1"/>
        <v>22.2011385199241</v>
      </c>
    </row>
    <row r="92" spans="1:5" ht="66" customHeight="1" x14ac:dyDescent="0.3">
      <c r="A92" s="2" t="s">
        <v>232</v>
      </c>
      <c r="B92" s="3" t="s">
        <v>93</v>
      </c>
      <c r="C92" s="14">
        <v>108000</v>
      </c>
      <c r="D92" s="14">
        <v>287500</v>
      </c>
      <c r="E92" s="17">
        <f t="shared" si="1"/>
        <v>266.2037037037037</v>
      </c>
    </row>
    <row r="93" spans="1:5" ht="46.8" x14ac:dyDescent="0.3">
      <c r="A93" s="2" t="s">
        <v>233</v>
      </c>
      <c r="B93" s="8" t="s">
        <v>94</v>
      </c>
      <c r="C93" s="14">
        <v>300000</v>
      </c>
      <c r="D93" s="14">
        <v>30000</v>
      </c>
      <c r="E93" s="17">
        <f t="shared" si="1"/>
        <v>10</v>
      </c>
    </row>
    <row r="94" spans="1:5" ht="62.4" x14ac:dyDescent="0.3">
      <c r="A94" s="2" t="s">
        <v>704</v>
      </c>
      <c r="B94" s="8" t="s">
        <v>705</v>
      </c>
      <c r="C94" s="14">
        <v>100000</v>
      </c>
      <c r="D94" s="14">
        <v>341800</v>
      </c>
      <c r="E94" s="17">
        <f t="shared" si="1"/>
        <v>341.8</v>
      </c>
    </row>
    <row r="95" spans="1:5" ht="31.2" x14ac:dyDescent="0.3">
      <c r="A95" s="19" t="s">
        <v>363</v>
      </c>
      <c r="B95" s="16" t="s">
        <v>360</v>
      </c>
      <c r="C95" s="13">
        <v>0</v>
      </c>
      <c r="D95" s="13">
        <f>D96+D99+D106+D110+D112</f>
        <v>-182757.31</v>
      </c>
      <c r="E95" s="18"/>
    </row>
    <row r="96" spans="1:5" ht="31.2" x14ac:dyDescent="0.3">
      <c r="A96" s="2" t="s">
        <v>364</v>
      </c>
      <c r="B96" s="15" t="s">
        <v>361</v>
      </c>
      <c r="C96" s="14">
        <v>0</v>
      </c>
      <c r="D96" s="14">
        <f>D97+D98</f>
        <v>-138514.88</v>
      </c>
      <c r="E96" s="17"/>
    </row>
    <row r="97" spans="1:5" ht="31.2" x14ac:dyDescent="0.3">
      <c r="A97" s="2" t="s">
        <v>365</v>
      </c>
      <c r="B97" s="15" t="s">
        <v>362</v>
      </c>
      <c r="C97" s="14">
        <v>0</v>
      </c>
      <c r="D97" s="14">
        <v>11.04</v>
      </c>
      <c r="E97" s="17"/>
    </row>
    <row r="98" spans="1:5" ht="31.2" x14ac:dyDescent="0.3">
      <c r="A98" s="2" t="s">
        <v>674</v>
      </c>
      <c r="B98" s="15" t="s">
        <v>675</v>
      </c>
      <c r="C98" s="14">
        <v>0</v>
      </c>
      <c r="D98" s="14">
        <v>-138525.92000000001</v>
      </c>
      <c r="E98" s="17"/>
    </row>
    <row r="99" spans="1:5" ht="16.2" customHeight="1" x14ac:dyDescent="0.3">
      <c r="A99" s="2" t="s">
        <v>617</v>
      </c>
      <c r="B99" s="15" t="s">
        <v>614</v>
      </c>
      <c r="C99" s="14">
        <v>0</v>
      </c>
      <c r="D99" s="14">
        <f>D100+D104</f>
        <v>502.02000000000004</v>
      </c>
      <c r="E99" s="17"/>
    </row>
    <row r="100" spans="1:5" ht="16.2" customHeight="1" x14ac:dyDescent="0.3">
      <c r="A100" s="2" t="s">
        <v>618</v>
      </c>
      <c r="B100" s="15" t="s">
        <v>615</v>
      </c>
      <c r="C100" s="14">
        <v>0</v>
      </c>
      <c r="D100" s="14">
        <f>D101+D103</f>
        <v>163.30000000000001</v>
      </c>
      <c r="E100" s="17"/>
    </row>
    <row r="101" spans="1:5" ht="16.2" customHeight="1" x14ac:dyDescent="0.3">
      <c r="A101" s="2" t="s">
        <v>835</v>
      </c>
      <c r="B101" s="15" t="s">
        <v>837</v>
      </c>
      <c r="C101" s="14">
        <v>0</v>
      </c>
      <c r="D101" s="14">
        <f>D102</f>
        <v>-12</v>
      </c>
      <c r="E101" s="17"/>
    </row>
    <row r="102" spans="1:5" ht="31.2" x14ac:dyDescent="0.3">
      <c r="A102" s="2" t="s">
        <v>836</v>
      </c>
      <c r="B102" s="15" t="s">
        <v>838</v>
      </c>
      <c r="C102" s="14">
        <v>0</v>
      </c>
      <c r="D102" s="14">
        <v>-12</v>
      </c>
      <c r="E102" s="17"/>
    </row>
    <row r="103" spans="1:5" ht="16.2" customHeight="1" x14ac:dyDescent="0.3">
      <c r="A103" s="2" t="s">
        <v>689</v>
      </c>
      <c r="B103" s="15" t="s">
        <v>616</v>
      </c>
      <c r="C103" s="14">
        <v>0</v>
      </c>
      <c r="D103" s="14">
        <v>175.3</v>
      </c>
      <c r="E103" s="17"/>
    </row>
    <row r="104" spans="1:5" ht="16.2" customHeight="1" x14ac:dyDescent="0.3">
      <c r="A104" s="2" t="s">
        <v>706</v>
      </c>
      <c r="B104" s="15" t="s">
        <v>708</v>
      </c>
      <c r="C104" s="14">
        <v>0</v>
      </c>
      <c r="D104" s="14">
        <f>D105</f>
        <v>338.72</v>
      </c>
      <c r="E104" s="17"/>
    </row>
    <row r="105" spans="1:5" ht="46.8" x14ac:dyDescent="0.3">
      <c r="A105" s="2" t="s">
        <v>707</v>
      </c>
      <c r="B105" s="15" t="s">
        <v>709</v>
      </c>
      <c r="C105" s="14">
        <v>0</v>
      </c>
      <c r="D105" s="14">
        <v>338.72</v>
      </c>
      <c r="E105" s="17"/>
    </row>
    <row r="106" spans="1:5" x14ac:dyDescent="0.3">
      <c r="A106" s="2" t="s">
        <v>474</v>
      </c>
      <c r="B106" s="15" t="s">
        <v>475</v>
      </c>
      <c r="C106" s="14">
        <v>0</v>
      </c>
      <c r="D106" s="14">
        <f>D107+D108+D109</f>
        <v>-21714.129999999997</v>
      </c>
      <c r="E106" s="17"/>
    </row>
    <row r="107" spans="1:5" x14ac:dyDescent="0.3">
      <c r="A107" s="2" t="s">
        <v>915</v>
      </c>
      <c r="B107" s="15" t="s">
        <v>917</v>
      </c>
      <c r="C107" s="14">
        <v>0</v>
      </c>
      <c r="D107" s="14">
        <v>-26.05</v>
      </c>
      <c r="E107" s="17"/>
    </row>
    <row r="108" spans="1:5" x14ac:dyDescent="0.3">
      <c r="A108" s="2" t="s">
        <v>916</v>
      </c>
      <c r="B108" s="15" t="s">
        <v>918</v>
      </c>
      <c r="C108" s="14">
        <v>0</v>
      </c>
      <c r="D108" s="14">
        <v>-11003.26</v>
      </c>
      <c r="E108" s="17"/>
    </row>
    <row r="109" spans="1:5" ht="16.5" customHeight="1" x14ac:dyDescent="0.3">
      <c r="A109" s="2" t="s">
        <v>676</v>
      </c>
      <c r="B109" s="15" t="s">
        <v>677</v>
      </c>
      <c r="C109" s="14">
        <v>0</v>
      </c>
      <c r="D109" s="14">
        <v>-10684.82</v>
      </c>
      <c r="E109" s="17"/>
    </row>
    <row r="110" spans="1:5" ht="31.2" x14ac:dyDescent="0.3">
      <c r="A110" s="2" t="s">
        <v>919</v>
      </c>
      <c r="B110" s="15" t="s">
        <v>921</v>
      </c>
      <c r="C110" s="14">
        <v>0</v>
      </c>
      <c r="D110" s="14">
        <f>D111</f>
        <v>8.92</v>
      </c>
      <c r="E110" s="17"/>
    </row>
    <row r="111" spans="1:5" ht="16.5" customHeight="1" x14ac:dyDescent="0.3">
      <c r="A111" s="2" t="s">
        <v>920</v>
      </c>
      <c r="B111" s="15" t="s">
        <v>922</v>
      </c>
      <c r="C111" s="14">
        <v>0</v>
      </c>
      <c r="D111" s="14">
        <v>8.92</v>
      </c>
      <c r="E111" s="17"/>
    </row>
    <row r="112" spans="1:5" ht="31.2" x14ac:dyDescent="0.3">
      <c r="A112" s="2" t="s">
        <v>600</v>
      </c>
      <c r="B112" s="15" t="s">
        <v>599</v>
      </c>
      <c r="C112" s="14">
        <v>0</v>
      </c>
      <c r="D112" s="14">
        <f>D113</f>
        <v>-23039.24</v>
      </c>
      <c r="E112" s="17"/>
    </row>
    <row r="113" spans="1:5" ht="31.2" x14ac:dyDescent="0.3">
      <c r="A113" s="2" t="s">
        <v>601</v>
      </c>
      <c r="B113" s="15" t="s">
        <v>599</v>
      </c>
      <c r="C113" s="14">
        <v>0</v>
      </c>
      <c r="D113" s="14">
        <v>-23039.24</v>
      </c>
      <c r="E113" s="17"/>
    </row>
    <row r="114" spans="1:5" ht="31.2" x14ac:dyDescent="0.3">
      <c r="A114" s="19" t="s">
        <v>234</v>
      </c>
      <c r="B114" s="20" t="s">
        <v>95</v>
      </c>
      <c r="C114" s="13">
        <f>C115+C117+C120+C127+C130</f>
        <v>250485000</v>
      </c>
      <c r="D114" s="13">
        <f>D115+D117+D120+D127+D130</f>
        <v>957544300.36999989</v>
      </c>
      <c r="E114" s="18">
        <f t="shared" si="1"/>
        <v>382.27610450525975</v>
      </c>
    </row>
    <row r="115" spans="1:5" ht="62.4" x14ac:dyDescent="0.3">
      <c r="A115" s="2" t="s">
        <v>235</v>
      </c>
      <c r="B115" s="3" t="s">
        <v>96</v>
      </c>
      <c r="C115" s="14">
        <f>C116</f>
        <v>14138000</v>
      </c>
      <c r="D115" s="14">
        <f>D116</f>
        <v>3767272.83</v>
      </c>
      <c r="E115" s="17">
        <f t="shared" si="1"/>
        <v>26.646433936907627</v>
      </c>
    </row>
    <row r="116" spans="1:5" ht="46.8" x14ac:dyDescent="0.3">
      <c r="A116" s="2" t="s">
        <v>236</v>
      </c>
      <c r="B116" s="3" t="s">
        <v>97</v>
      </c>
      <c r="C116" s="14">
        <v>14138000</v>
      </c>
      <c r="D116" s="14">
        <v>3767272.83</v>
      </c>
      <c r="E116" s="17">
        <f t="shared" si="1"/>
        <v>26.646433936907627</v>
      </c>
    </row>
    <row r="117" spans="1:5" x14ac:dyDescent="0.3">
      <c r="A117" s="2" t="s">
        <v>678</v>
      </c>
      <c r="B117" s="3" t="s">
        <v>681</v>
      </c>
      <c r="C117" s="14">
        <f>C118</f>
        <v>100000000</v>
      </c>
      <c r="D117" s="14">
        <f>D118</f>
        <v>838179845.01999998</v>
      </c>
      <c r="E117" s="17">
        <f t="shared" si="1"/>
        <v>838.17984502000002</v>
      </c>
    </row>
    <row r="118" spans="1:5" ht="31.2" x14ac:dyDescent="0.3">
      <c r="A118" s="2" t="s">
        <v>679</v>
      </c>
      <c r="B118" s="3" t="s">
        <v>682</v>
      </c>
      <c r="C118" s="14">
        <f>C119</f>
        <v>100000000</v>
      </c>
      <c r="D118" s="14">
        <f>D119</f>
        <v>838179845.01999998</v>
      </c>
      <c r="E118" s="17">
        <f t="shared" si="1"/>
        <v>838.17984502000002</v>
      </c>
    </row>
    <row r="119" spans="1:5" ht="31.2" x14ac:dyDescent="0.3">
      <c r="A119" s="2" t="s">
        <v>680</v>
      </c>
      <c r="B119" s="3" t="s">
        <v>683</v>
      </c>
      <c r="C119" s="14">
        <v>100000000</v>
      </c>
      <c r="D119" s="14">
        <v>838179845.01999998</v>
      </c>
      <c r="E119" s="17">
        <f t="shared" si="1"/>
        <v>838.17984502000002</v>
      </c>
    </row>
    <row r="120" spans="1:5" ht="65.25" customHeight="1" x14ac:dyDescent="0.3">
      <c r="A120" s="2" t="s">
        <v>237</v>
      </c>
      <c r="B120" s="3" t="s">
        <v>98</v>
      </c>
      <c r="C120" s="14">
        <f>C121+C123+C125</f>
        <v>130271000</v>
      </c>
      <c r="D120" s="14">
        <f>D121+D123+D125</f>
        <v>104465800.55</v>
      </c>
      <c r="E120" s="17">
        <f t="shared" si="1"/>
        <v>80.191140430333689</v>
      </c>
    </row>
    <row r="121" spans="1:5" ht="62.4" x14ac:dyDescent="0.3">
      <c r="A121" s="2" t="s">
        <v>238</v>
      </c>
      <c r="B121" s="3" t="s">
        <v>99</v>
      </c>
      <c r="C121" s="14">
        <f>C122</f>
        <v>103056000</v>
      </c>
      <c r="D121" s="14">
        <f>D122</f>
        <v>85510721.129999995</v>
      </c>
      <c r="E121" s="17">
        <f t="shared" si="1"/>
        <v>82.975004977876097</v>
      </c>
    </row>
    <row r="122" spans="1:5" ht="62.4" x14ac:dyDescent="0.3">
      <c r="A122" s="2" t="s">
        <v>239</v>
      </c>
      <c r="B122" s="3" t="s">
        <v>163</v>
      </c>
      <c r="C122" s="14">
        <v>103056000</v>
      </c>
      <c r="D122" s="14">
        <v>85510721.129999995</v>
      </c>
      <c r="E122" s="17">
        <f t="shared" si="1"/>
        <v>82.975004977876097</v>
      </c>
    </row>
    <row r="123" spans="1:5" ht="62.4" x14ac:dyDescent="0.3">
      <c r="A123" s="2" t="s">
        <v>240</v>
      </c>
      <c r="B123" s="3" t="s">
        <v>100</v>
      </c>
      <c r="C123" s="14">
        <f>C124</f>
        <v>5741000</v>
      </c>
      <c r="D123" s="14">
        <f>D124</f>
        <v>4116559.67</v>
      </c>
      <c r="E123" s="17">
        <f t="shared" si="1"/>
        <v>71.704575335307439</v>
      </c>
    </row>
    <row r="124" spans="1:5" ht="62.4" x14ac:dyDescent="0.3">
      <c r="A124" s="2" t="s">
        <v>241</v>
      </c>
      <c r="B124" s="3" t="s">
        <v>101</v>
      </c>
      <c r="C124" s="14">
        <v>5741000</v>
      </c>
      <c r="D124" s="14">
        <v>4116559.67</v>
      </c>
      <c r="E124" s="17">
        <f t="shared" si="1"/>
        <v>71.704575335307439</v>
      </c>
    </row>
    <row r="125" spans="1:5" ht="31.2" x14ac:dyDescent="0.3">
      <c r="A125" s="2" t="s">
        <v>242</v>
      </c>
      <c r="B125" s="3" t="s">
        <v>102</v>
      </c>
      <c r="C125" s="14">
        <f>C126</f>
        <v>21474000</v>
      </c>
      <c r="D125" s="14">
        <f>D126</f>
        <v>14838519.75</v>
      </c>
      <c r="E125" s="17">
        <f t="shared" si="1"/>
        <v>69.099933640681755</v>
      </c>
    </row>
    <row r="126" spans="1:5" ht="33" customHeight="1" x14ac:dyDescent="0.3">
      <c r="A126" s="2" t="s">
        <v>243</v>
      </c>
      <c r="B126" s="3" t="s">
        <v>103</v>
      </c>
      <c r="C126" s="14">
        <v>21474000</v>
      </c>
      <c r="D126" s="14">
        <v>14838519.75</v>
      </c>
      <c r="E126" s="17">
        <f t="shared" si="1"/>
        <v>69.099933640681755</v>
      </c>
    </row>
    <row r="127" spans="1:5" x14ac:dyDescent="0.3">
      <c r="A127" s="2" t="s">
        <v>244</v>
      </c>
      <c r="B127" s="3" t="s">
        <v>104</v>
      </c>
      <c r="C127" s="14">
        <f>C128</f>
        <v>5220000</v>
      </c>
      <c r="D127" s="14">
        <f>D128</f>
        <v>9959245.9199999999</v>
      </c>
      <c r="E127" s="17">
        <f t="shared" si="1"/>
        <v>190.79015172413793</v>
      </c>
    </row>
    <row r="128" spans="1:5" ht="37.200000000000003" customHeight="1" x14ac:dyDescent="0.3">
      <c r="A128" s="2" t="s">
        <v>245</v>
      </c>
      <c r="B128" s="3" t="s">
        <v>105</v>
      </c>
      <c r="C128" s="14">
        <f>C129</f>
        <v>5220000</v>
      </c>
      <c r="D128" s="14">
        <f>D129</f>
        <v>9959245.9199999999</v>
      </c>
      <c r="E128" s="17">
        <f t="shared" si="1"/>
        <v>190.79015172413793</v>
      </c>
    </row>
    <row r="129" spans="1:5" ht="46.8" x14ac:dyDescent="0.3">
      <c r="A129" s="2" t="s">
        <v>246</v>
      </c>
      <c r="B129" s="3" t="s">
        <v>106</v>
      </c>
      <c r="C129" s="14">
        <v>5220000</v>
      </c>
      <c r="D129" s="14">
        <v>9959245.9199999999</v>
      </c>
      <c r="E129" s="17">
        <f t="shared" si="1"/>
        <v>190.79015172413793</v>
      </c>
    </row>
    <row r="130" spans="1:5" ht="62.4" x14ac:dyDescent="0.3">
      <c r="A130" s="2" t="s">
        <v>247</v>
      </c>
      <c r="B130" s="3" t="s">
        <v>107</v>
      </c>
      <c r="C130" s="14">
        <f>C131</f>
        <v>856000</v>
      </c>
      <c r="D130" s="14">
        <f>D131</f>
        <v>1172136.05</v>
      </c>
      <c r="E130" s="17">
        <f t="shared" si="1"/>
        <v>136.93178154205609</v>
      </c>
    </row>
    <row r="131" spans="1:5" ht="62.4" x14ac:dyDescent="0.3">
      <c r="A131" s="2" t="s">
        <v>248</v>
      </c>
      <c r="B131" s="3" t="s">
        <v>108</v>
      </c>
      <c r="C131" s="14">
        <f>C132</f>
        <v>856000</v>
      </c>
      <c r="D131" s="14">
        <f>D132</f>
        <v>1172136.05</v>
      </c>
      <c r="E131" s="17">
        <f t="shared" si="1"/>
        <v>136.93178154205609</v>
      </c>
    </row>
    <row r="132" spans="1:5" ht="78" x14ac:dyDescent="0.3">
      <c r="A132" s="2" t="s">
        <v>249</v>
      </c>
      <c r="B132" s="3" t="s">
        <v>109</v>
      </c>
      <c r="C132" s="14">
        <v>856000</v>
      </c>
      <c r="D132" s="14">
        <v>1172136.05</v>
      </c>
      <c r="E132" s="17">
        <f t="shared" si="1"/>
        <v>136.93178154205609</v>
      </c>
    </row>
    <row r="133" spans="1:5" x14ac:dyDescent="0.3">
      <c r="A133" s="19" t="s">
        <v>250</v>
      </c>
      <c r="B133" s="20" t="s">
        <v>110</v>
      </c>
      <c r="C133" s="13">
        <f>C134+C141+C147</f>
        <v>347503000</v>
      </c>
      <c r="D133" s="13">
        <f>D134+D141+D147</f>
        <v>333751940.24000007</v>
      </c>
      <c r="E133" s="18">
        <f t="shared" si="1"/>
        <v>96.042894662779915</v>
      </c>
    </row>
    <row r="134" spans="1:5" x14ac:dyDescent="0.3">
      <c r="A134" s="2" t="s">
        <v>251</v>
      </c>
      <c r="B134" s="3" t="s">
        <v>111</v>
      </c>
      <c r="C134" s="14">
        <f>C135+C136+C137</f>
        <v>11892000</v>
      </c>
      <c r="D134" s="14">
        <f>D135+D136+D137+D140</f>
        <v>17053822.370000001</v>
      </c>
      <c r="E134" s="17">
        <f t="shared" si="1"/>
        <v>143.40583896737303</v>
      </c>
    </row>
    <row r="135" spans="1:5" ht="31.2" x14ac:dyDescent="0.3">
      <c r="A135" s="2" t="s">
        <v>252</v>
      </c>
      <c r="B135" s="3" t="s">
        <v>112</v>
      </c>
      <c r="C135" s="14">
        <v>880000</v>
      </c>
      <c r="D135" s="14">
        <v>3298756.92</v>
      </c>
      <c r="E135" s="17">
        <f t="shared" si="1"/>
        <v>374.8587409090909</v>
      </c>
    </row>
    <row r="136" spans="1:5" x14ac:dyDescent="0.3">
      <c r="A136" s="2" t="s">
        <v>253</v>
      </c>
      <c r="B136" s="3" t="s">
        <v>113</v>
      </c>
      <c r="C136" s="14">
        <v>2450000</v>
      </c>
      <c r="D136" s="14">
        <v>2793435.57</v>
      </c>
      <c r="E136" s="17">
        <f t="shared" si="1"/>
        <v>114.01777836734692</v>
      </c>
    </row>
    <row r="137" spans="1:5" x14ac:dyDescent="0.3">
      <c r="A137" s="2" t="s">
        <v>254</v>
      </c>
      <c r="B137" s="3" t="s">
        <v>150</v>
      </c>
      <c r="C137" s="14">
        <f>C138+C139</f>
        <v>8562000</v>
      </c>
      <c r="D137" s="14">
        <f>D138+D139</f>
        <v>8988103.0700000003</v>
      </c>
      <c r="E137" s="17">
        <f t="shared" si="1"/>
        <v>104.97667682784397</v>
      </c>
    </row>
    <row r="138" spans="1:5" x14ac:dyDescent="0.3">
      <c r="A138" s="2" t="s">
        <v>255</v>
      </c>
      <c r="B138" s="3" t="s">
        <v>151</v>
      </c>
      <c r="C138" s="14">
        <v>3532000</v>
      </c>
      <c r="D138" s="14">
        <v>4988635.0199999996</v>
      </c>
      <c r="E138" s="17">
        <f t="shared" si="1"/>
        <v>141.24108210645525</v>
      </c>
    </row>
    <row r="139" spans="1:5" x14ac:dyDescent="0.3">
      <c r="A139" s="2" t="s">
        <v>366</v>
      </c>
      <c r="B139" s="3" t="s">
        <v>367</v>
      </c>
      <c r="C139" s="14">
        <v>5030000</v>
      </c>
      <c r="D139" s="14">
        <v>3999468.05</v>
      </c>
      <c r="E139" s="17">
        <f t="shared" si="1"/>
        <v>79.512287276341937</v>
      </c>
    </row>
    <row r="140" spans="1:5" ht="31.2" x14ac:dyDescent="0.3">
      <c r="A140" s="2" t="s">
        <v>839</v>
      </c>
      <c r="B140" s="3" t="s">
        <v>840</v>
      </c>
      <c r="C140" s="14">
        <v>0</v>
      </c>
      <c r="D140" s="14">
        <v>1973526.81</v>
      </c>
      <c r="E140" s="17"/>
    </row>
    <row r="141" spans="1:5" x14ac:dyDescent="0.3">
      <c r="A141" s="2" t="s">
        <v>256</v>
      </c>
      <c r="B141" s="3" t="s">
        <v>114</v>
      </c>
      <c r="C141" s="14">
        <f>C142+C144+C145</f>
        <v>5409000</v>
      </c>
      <c r="D141" s="14">
        <f>D142+D144+D145</f>
        <v>337818.79000000004</v>
      </c>
      <c r="E141" s="17">
        <f t="shared" si="1"/>
        <v>6.2454943612497695</v>
      </c>
    </row>
    <row r="142" spans="1:5" ht="46.8" x14ac:dyDescent="0.3">
      <c r="A142" s="2" t="s">
        <v>257</v>
      </c>
      <c r="B142" s="3" t="s">
        <v>115</v>
      </c>
      <c r="C142" s="14">
        <f>C143</f>
        <v>5000000</v>
      </c>
      <c r="D142" s="14">
        <f>D143</f>
        <v>199514.28</v>
      </c>
      <c r="E142" s="17">
        <f t="shared" si="1"/>
        <v>3.9902856</v>
      </c>
    </row>
    <row r="143" spans="1:5" ht="46.8" x14ac:dyDescent="0.3">
      <c r="A143" s="2" t="s">
        <v>258</v>
      </c>
      <c r="B143" s="3" t="s">
        <v>116</v>
      </c>
      <c r="C143" s="14">
        <v>5000000</v>
      </c>
      <c r="D143" s="14">
        <v>199514.28</v>
      </c>
      <c r="E143" s="17">
        <f t="shared" si="1"/>
        <v>3.9902856</v>
      </c>
    </row>
    <row r="144" spans="1:5" ht="31.2" x14ac:dyDescent="0.3">
      <c r="A144" s="2" t="s">
        <v>259</v>
      </c>
      <c r="B144" s="3" t="s">
        <v>117</v>
      </c>
      <c r="C144" s="14">
        <v>9000</v>
      </c>
      <c r="D144" s="14">
        <v>8304.51</v>
      </c>
      <c r="E144" s="17">
        <f t="shared" si="1"/>
        <v>92.272333333333336</v>
      </c>
    </row>
    <row r="145" spans="1:5" ht="46.8" x14ac:dyDescent="0.3">
      <c r="A145" s="2" t="s">
        <v>260</v>
      </c>
      <c r="B145" s="3" t="s">
        <v>619</v>
      </c>
      <c r="C145" s="14">
        <f>C146</f>
        <v>400000</v>
      </c>
      <c r="D145" s="14">
        <f>D146</f>
        <v>130000</v>
      </c>
      <c r="E145" s="17">
        <f t="shared" si="1"/>
        <v>32.5</v>
      </c>
    </row>
    <row r="146" spans="1:5" ht="93.6" x14ac:dyDescent="0.3">
      <c r="A146" s="2" t="s">
        <v>261</v>
      </c>
      <c r="B146" s="3" t="s">
        <v>620</v>
      </c>
      <c r="C146" s="14">
        <v>400000</v>
      </c>
      <c r="D146" s="14">
        <v>130000</v>
      </c>
      <c r="E146" s="17">
        <f t="shared" ref="E146:E228" si="2">D146/C146*100</f>
        <v>32.5</v>
      </c>
    </row>
    <row r="147" spans="1:5" x14ac:dyDescent="0.3">
      <c r="A147" s="2" t="s">
        <v>262</v>
      </c>
      <c r="B147" s="3" t="s">
        <v>118</v>
      </c>
      <c r="C147" s="14">
        <f>C148</f>
        <v>330202000</v>
      </c>
      <c r="D147" s="14">
        <f>D148</f>
        <v>316360299.08000004</v>
      </c>
      <c r="E147" s="17">
        <f t="shared" si="2"/>
        <v>95.808111119859973</v>
      </c>
    </row>
    <row r="148" spans="1:5" x14ac:dyDescent="0.3">
      <c r="A148" s="2" t="s">
        <v>263</v>
      </c>
      <c r="B148" s="3" t="s">
        <v>119</v>
      </c>
      <c r="C148" s="14">
        <f>SUM(C149:C151)</f>
        <v>330202000</v>
      </c>
      <c r="D148" s="14">
        <f>SUM(D149:D151)</f>
        <v>316360299.08000004</v>
      </c>
      <c r="E148" s="17">
        <f t="shared" si="2"/>
        <v>95.808111119859973</v>
      </c>
    </row>
    <row r="149" spans="1:5" ht="46.8" x14ac:dyDescent="0.3">
      <c r="A149" s="2" t="s">
        <v>264</v>
      </c>
      <c r="B149" s="3" t="s">
        <v>164</v>
      </c>
      <c r="C149" s="14">
        <v>1444000</v>
      </c>
      <c r="D149" s="14">
        <v>481901.87</v>
      </c>
      <c r="E149" s="17">
        <f t="shared" si="2"/>
        <v>33.372705678670364</v>
      </c>
    </row>
    <row r="150" spans="1:5" ht="31.2" x14ac:dyDescent="0.3">
      <c r="A150" s="2" t="s">
        <v>265</v>
      </c>
      <c r="B150" s="3" t="s">
        <v>120</v>
      </c>
      <c r="C150" s="14">
        <v>312252000</v>
      </c>
      <c r="D150" s="14">
        <v>302728249.42000002</v>
      </c>
      <c r="E150" s="17">
        <f t="shared" si="2"/>
        <v>96.949979317986759</v>
      </c>
    </row>
    <row r="151" spans="1:5" ht="31.2" x14ac:dyDescent="0.3">
      <c r="A151" s="2" t="s">
        <v>266</v>
      </c>
      <c r="B151" s="3" t="s">
        <v>121</v>
      </c>
      <c r="C151" s="14">
        <v>16506000</v>
      </c>
      <c r="D151" s="14">
        <v>13150147.789999999</v>
      </c>
      <c r="E151" s="17">
        <f t="shared" si="2"/>
        <v>79.668894886707861</v>
      </c>
    </row>
    <row r="152" spans="1:5" ht="31.2" x14ac:dyDescent="0.3">
      <c r="A152" s="19" t="s">
        <v>267</v>
      </c>
      <c r="B152" s="20" t="s">
        <v>122</v>
      </c>
      <c r="C152" s="13">
        <f>C153+C161</f>
        <v>53707000</v>
      </c>
      <c r="D152" s="13">
        <f>D153+D161</f>
        <v>49957157</v>
      </c>
      <c r="E152" s="18">
        <f t="shared" si="2"/>
        <v>93.017962276798187</v>
      </c>
    </row>
    <row r="153" spans="1:5" x14ac:dyDescent="0.3">
      <c r="A153" s="2" t="s">
        <v>268</v>
      </c>
      <c r="B153" s="3" t="s">
        <v>123</v>
      </c>
      <c r="C153" s="14">
        <f>C157+C159+C154+C155+C156</f>
        <v>11595000</v>
      </c>
      <c r="D153" s="14">
        <f>D157+D159+D154+D155+D156</f>
        <v>3833931.22</v>
      </c>
      <c r="E153" s="17">
        <f t="shared" si="2"/>
        <v>33.065383527382494</v>
      </c>
    </row>
    <row r="154" spans="1:5" ht="46.8" x14ac:dyDescent="0.3">
      <c r="A154" s="2" t="s">
        <v>269</v>
      </c>
      <c r="B154" s="3" t="s">
        <v>124</v>
      </c>
      <c r="C154" s="14">
        <v>5000</v>
      </c>
      <c r="D154" s="14">
        <v>1900</v>
      </c>
      <c r="E154" s="17">
        <f t="shared" si="2"/>
        <v>38</v>
      </c>
    </row>
    <row r="155" spans="1:5" ht="31.2" x14ac:dyDescent="0.3">
      <c r="A155" s="2" t="s">
        <v>270</v>
      </c>
      <c r="B155" s="3" t="s">
        <v>125</v>
      </c>
      <c r="C155" s="14">
        <v>352000</v>
      </c>
      <c r="D155" s="14">
        <v>0</v>
      </c>
      <c r="E155" s="17">
        <f t="shared" si="2"/>
        <v>0</v>
      </c>
    </row>
    <row r="156" spans="1:5" ht="19.5" customHeight="1" x14ac:dyDescent="0.3">
      <c r="A156" s="2" t="s">
        <v>368</v>
      </c>
      <c r="B156" s="3" t="s">
        <v>369</v>
      </c>
      <c r="C156" s="14">
        <v>1000</v>
      </c>
      <c r="D156" s="14">
        <v>750</v>
      </c>
      <c r="E156" s="17">
        <f t="shared" si="2"/>
        <v>75</v>
      </c>
    </row>
    <row r="157" spans="1:5" ht="31.2" x14ac:dyDescent="0.3">
      <c r="A157" s="2" t="s">
        <v>271</v>
      </c>
      <c r="B157" s="3" t="s">
        <v>126</v>
      </c>
      <c r="C157" s="14">
        <f>C158</f>
        <v>85000</v>
      </c>
      <c r="D157" s="14">
        <f>D158</f>
        <v>31550</v>
      </c>
      <c r="E157" s="17">
        <f t="shared" si="2"/>
        <v>37.117647058823529</v>
      </c>
    </row>
    <row r="158" spans="1:5" ht="64.8" customHeight="1" x14ac:dyDescent="0.3">
      <c r="A158" s="2" t="s">
        <v>272</v>
      </c>
      <c r="B158" s="3" t="s">
        <v>127</v>
      </c>
      <c r="C158" s="14">
        <v>85000</v>
      </c>
      <c r="D158" s="14">
        <v>31550</v>
      </c>
      <c r="E158" s="17">
        <f t="shared" si="2"/>
        <v>37.117647058823529</v>
      </c>
    </row>
    <row r="159" spans="1:5" x14ac:dyDescent="0.3">
      <c r="A159" s="2" t="s">
        <v>273</v>
      </c>
      <c r="B159" s="3" t="s">
        <v>128</v>
      </c>
      <c r="C159" s="14">
        <f>C160</f>
        <v>11152000</v>
      </c>
      <c r="D159" s="14">
        <f>D160</f>
        <v>3799731.22</v>
      </c>
      <c r="E159" s="17">
        <f t="shared" si="2"/>
        <v>34.072195301291252</v>
      </c>
    </row>
    <row r="160" spans="1:5" ht="31.2" x14ac:dyDescent="0.3">
      <c r="A160" s="2" t="s">
        <v>274</v>
      </c>
      <c r="B160" s="3" t="s">
        <v>129</v>
      </c>
      <c r="C160" s="14">
        <v>11152000</v>
      </c>
      <c r="D160" s="14">
        <v>3799731.22</v>
      </c>
      <c r="E160" s="17">
        <f t="shared" si="2"/>
        <v>34.072195301291252</v>
      </c>
    </row>
    <row r="161" spans="1:5" x14ac:dyDescent="0.3">
      <c r="A161" s="2" t="s">
        <v>275</v>
      </c>
      <c r="B161" s="3" t="s">
        <v>130</v>
      </c>
      <c r="C161" s="14">
        <f>C163+C165</f>
        <v>42112000</v>
      </c>
      <c r="D161" s="14">
        <f>D162+D163+D165</f>
        <v>46123225.780000001</v>
      </c>
      <c r="E161" s="17">
        <f t="shared" si="2"/>
        <v>109.52513720554711</v>
      </c>
    </row>
    <row r="162" spans="1:5" ht="31.2" x14ac:dyDescent="0.3">
      <c r="A162" s="2" t="s">
        <v>841</v>
      </c>
      <c r="B162" s="3" t="s">
        <v>842</v>
      </c>
      <c r="C162" s="14">
        <v>0</v>
      </c>
      <c r="D162" s="14">
        <v>118997.07</v>
      </c>
      <c r="E162" s="17"/>
    </row>
    <row r="163" spans="1:5" ht="31.2" x14ac:dyDescent="0.3">
      <c r="A163" s="2" t="s">
        <v>370</v>
      </c>
      <c r="B163" s="3" t="s">
        <v>372</v>
      </c>
      <c r="C163" s="14">
        <f>C164</f>
        <v>5272000</v>
      </c>
      <c r="D163" s="14">
        <f>D164</f>
        <v>5484010.0800000001</v>
      </c>
      <c r="E163" s="17">
        <f t="shared" si="2"/>
        <v>104.02143550834597</v>
      </c>
    </row>
    <row r="164" spans="1:5" ht="31.2" x14ac:dyDescent="0.3">
      <c r="A164" s="2" t="s">
        <v>371</v>
      </c>
      <c r="B164" s="3" t="s">
        <v>373</v>
      </c>
      <c r="C164" s="14">
        <v>5272000</v>
      </c>
      <c r="D164" s="14">
        <v>5484010.0800000001</v>
      </c>
      <c r="E164" s="17">
        <f t="shared" si="2"/>
        <v>104.02143550834597</v>
      </c>
    </row>
    <row r="165" spans="1:5" x14ac:dyDescent="0.3">
      <c r="A165" s="2" t="s">
        <v>276</v>
      </c>
      <c r="B165" s="3" t="s">
        <v>131</v>
      </c>
      <c r="C165" s="14">
        <f>C166</f>
        <v>36840000</v>
      </c>
      <c r="D165" s="14">
        <f>D166</f>
        <v>40520218.630000003</v>
      </c>
      <c r="E165" s="17">
        <f t="shared" si="2"/>
        <v>109.98973569489685</v>
      </c>
    </row>
    <row r="166" spans="1:5" ht="18" customHeight="1" x14ac:dyDescent="0.3">
      <c r="A166" s="2" t="s">
        <v>277</v>
      </c>
      <c r="B166" s="3" t="s">
        <v>132</v>
      </c>
      <c r="C166" s="14">
        <v>36840000</v>
      </c>
      <c r="D166" s="14">
        <v>40520218.630000003</v>
      </c>
      <c r="E166" s="17">
        <f t="shared" si="2"/>
        <v>109.98973569489685</v>
      </c>
    </row>
    <row r="167" spans="1:5" ht="31.2" x14ac:dyDescent="0.3">
      <c r="A167" s="19" t="s">
        <v>278</v>
      </c>
      <c r="B167" s="20" t="s">
        <v>133</v>
      </c>
      <c r="C167" s="13">
        <f>C168+C174</f>
        <v>6424000</v>
      </c>
      <c r="D167" s="13">
        <f>D168+D174</f>
        <v>52680731.850000001</v>
      </c>
      <c r="E167" s="18">
        <f t="shared" si="2"/>
        <v>820.06120563511831</v>
      </c>
    </row>
    <row r="168" spans="1:5" ht="62.4" x14ac:dyDescent="0.3">
      <c r="A168" s="2" t="s">
        <v>279</v>
      </c>
      <c r="B168" s="3" t="s">
        <v>134</v>
      </c>
      <c r="C168" s="14">
        <f>C169+C172</f>
        <v>424000</v>
      </c>
      <c r="D168" s="14">
        <f>D169+D172</f>
        <v>16005751.18</v>
      </c>
      <c r="E168" s="17">
        <f t="shared" si="2"/>
        <v>3774.9413160377358</v>
      </c>
    </row>
    <row r="169" spans="1:5" ht="84" customHeight="1" x14ac:dyDescent="0.3">
      <c r="A169" s="2" t="s">
        <v>623</v>
      </c>
      <c r="B169" s="3" t="s">
        <v>621</v>
      </c>
      <c r="C169" s="14">
        <f>C170+C171</f>
        <v>324000</v>
      </c>
      <c r="D169" s="14">
        <f>D170+D171</f>
        <v>14423487.98</v>
      </c>
      <c r="E169" s="17">
        <f t="shared" si="2"/>
        <v>4451.6938209876544</v>
      </c>
    </row>
    <row r="170" spans="1:5" ht="82.8" customHeight="1" x14ac:dyDescent="0.3">
      <c r="A170" s="2" t="s">
        <v>624</v>
      </c>
      <c r="B170" s="3" t="s">
        <v>622</v>
      </c>
      <c r="C170" s="14">
        <v>324000</v>
      </c>
      <c r="D170" s="14">
        <v>14383244.73</v>
      </c>
      <c r="E170" s="17">
        <f t="shared" si="2"/>
        <v>4439.2730648148154</v>
      </c>
    </row>
    <row r="171" spans="1:5" ht="46.8" x14ac:dyDescent="0.3">
      <c r="A171" s="2" t="s">
        <v>690</v>
      </c>
      <c r="B171" s="3" t="s">
        <v>691</v>
      </c>
      <c r="C171" s="14">
        <v>0</v>
      </c>
      <c r="D171" s="14">
        <v>40243.25</v>
      </c>
      <c r="E171" s="17"/>
    </row>
    <row r="172" spans="1:5" ht="81" customHeight="1" x14ac:dyDescent="0.3">
      <c r="A172" s="2" t="s">
        <v>280</v>
      </c>
      <c r="B172" s="3" t="s">
        <v>135</v>
      </c>
      <c r="C172" s="14">
        <f>C173</f>
        <v>100000</v>
      </c>
      <c r="D172" s="14">
        <f>D173</f>
        <v>1582263.2</v>
      </c>
      <c r="E172" s="17">
        <f t="shared" si="2"/>
        <v>1582.2631999999999</v>
      </c>
    </row>
    <row r="173" spans="1:5" ht="78" x14ac:dyDescent="0.3">
      <c r="A173" s="2" t="s">
        <v>281</v>
      </c>
      <c r="B173" s="3" t="s">
        <v>136</v>
      </c>
      <c r="C173" s="14">
        <v>100000</v>
      </c>
      <c r="D173" s="14">
        <v>1582263.2</v>
      </c>
      <c r="E173" s="17">
        <f t="shared" si="2"/>
        <v>1582.2631999999999</v>
      </c>
    </row>
    <row r="174" spans="1:5" ht="31.2" x14ac:dyDescent="0.3">
      <c r="A174" s="2" t="s">
        <v>282</v>
      </c>
      <c r="B174" s="3" t="s">
        <v>137</v>
      </c>
      <c r="C174" s="14">
        <f>C175</f>
        <v>6000000</v>
      </c>
      <c r="D174" s="14">
        <f>D175</f>
        <v>36674980.670000002</v>
      </c>
      <c r="E174" s="17">
        <f t="shared" si="2"/>
        <v>611.24967783333341</v>
      </c>
    </row>
    <row r="175" spans="1:5" ht="46.8" x14ac:dyDescent="0.3">
      <c r="A175" s="2" t="s">
        <v>283</v>
      </c>
      <c r="B175" s="3" t="s">
        <v>138</v>
      </c>
      <c r="C175" s="14">
        <f>C176</f>
        <v>6000000</v>
      </c>
      <c r="D175" s="14">
        <f>D176</f>
        <v>36674980.670000002</v>
      </c>
      <c r="E175" s="17">
        <f t="shared" si="2"/>
        <v>611.24967783333341</v>
      </c>
    </row>
    <row r="176" spans="1:5" ht="46.8" x14ac:dyDescent="0.3">
      <c r="A176" s="2" t="s">
        <v>284</v>
      </c>
      <c r="B176" s="3" t="s">
        <v>139</v>
      </c>
      <c r="C176" s="14">
        <v>6000000</v>
      </c>
      <c r="D176" s="14">
        <v>36674980.670000002</v>
      </c>
      <c r="E176" s="17">
        <f t="shared" si="2"/>
        <v>611.24967783333341</v>
      </c>
    </row>
    <row r="177" spans="1:5" x14ac:dyDescent="0.3">
      <c r="A177" s="19" t="s">
        <v>285</v>
      </c>
      <c r="B177" s="20" t="s">
        <v>140</v>
      </c>
      <c r="C177" s="13">
        <f>C178</f>
        <v>450000</v>
      </c>
      <c r="D177" s="13">
        <f>D178+D180</f>
        <v>164768.5</v>
      </c>
      <c r="E177" s="18">
        <f t="shared" si="2"/>
        <v>36.615222222222222</v>
      </c>
    </row>
    <row r="178" spans="1:5" ht="31.2" x14ac:dyDescent="0.3">
      <c r="A178" s="2" t="s">
        <v>286</v>
      </c>
      <c r="B178" s="3" t="s">
        <v>141</v>
      </c>
      <c r="C178" s="14">
        <f>C179</f>
        <v>450000</v>
      </c>
      <c r="D178" s="14">
        <f>D179</f>
        <v>71350</v>
      </c>
      <c r="E178" s="17">
        <f t="shared" si="2"/>
        <v>15.855555555555556</v>
      </c>
    </row>
    <row r="179" spans="1:5" ht="31.2" x14ac:dyDescent="0.3">
      <c r="A179" s="2" t="s">
        <v>287</v>
      </c>
      <c r="B179" s="3" t="s">
        <v>142</v>
      </c>
      <c r="C179" s="14">
        <v>450000</v>
      </c>
      <c r="D179" s="14">
        <v>71350</v>
      </c>
      <c r="E179" s="17">
        <f t="shared" si="2"/>
        <v>15.855555555555556</v>
      </c>
    </row>
    <row r="180" spans="1:5" ht="46.8" x14ac:dyDescent="0.3">
      <c r="A180" s="2" t="s">
        <v>843</v>
      </c>
      <c r="B180" s="3" t="s">
        <v>845</v>
      </c>
      <c r="C180" s="14">
        <v>0</v>
      </c>
      <c r="D180" s="14">
        <f>D181</f>
        <v>93418.5</v>
      </c>
      <c r="E180" s="17"/>
    </row>
    <row r="181" spans="1:5" ht="78" x14ac:dyDescent="0.3">
      <c r="A181" s="2" t="s">
        <v>844</v>
      </c>
      <c r="B181" s="3" t="s">
        <v>846</v>
      </c>
      <c r="C181" s="14">
        <v>0</v>
      </c>
      <c r="D181" s="14">
        <v>93418.5</v>
      </c>
      <c r="E181" s="17"/>
    </row>
    <row r="182" spans="1:5" x14ac:dyDescent="0.3">
      <c r="A182" s="19" t="s">
        <v>288</v>
      </c>
      <c r="B182" s="20" t="s">
        <v>143</v>
      </c>
      <c r="C182" s="13">
        <f>C183+C205+C207+C209+C218+C226</f>
        <v>402885000</v>
      </c>
      <c r="D182" s="13">
        <f>D183+D205+D207+D209+D216+D218+D226</f>
        <v>426078177.62999994</v>
      </c>
      <c r="E182" s="18">
        <f t="shared" si="2"/>
        <v>105.75677367735207</v>
      </c>
    </row>
    <row r="183" spans="1:5" ht="31.2" x14ac:dyDescent="0.3">
      <c r="A183" s="2" t="s">
        <v>498</v>
      </c>
      <c r="B183" s="3" t="s">
        <v>497</v>
      </c>
      <c r="C183" s="14">
        <f>C184+C186+C188+C190+C192+C195+C197+C199+C201+C203</f>
        <v>381772000</v>
      </c>
      <c r="D183" s="14">
        <f>D184+D186+D188+D190+D192+D195+D197+D199+D201+D203</f>
        <v>411190904.53999996</v>
      </c>
      <c r="E183" s="17">
        <f t="shared" si="2"/>
        <v>107.7058832339721</v>
      </c>
    </row>
    <row r="184" spans="1:5" ht="46.8" x14ac:dyDescent="0.3">
      <c r="A184" s="2" t="s">
        <v>499</v>
      </c>
      <c r="B184" s="3" t="s">
        <v>847</v>
      </c>
      <c r="C184" s="14">
        <f>C185</f>
        <v>3058000</v>
      </c>
      <c r="D184" s="14">
        <f>D185</f>
        <v>503597.26</v>
      </c>
      <c r="E184" s="17">
        <f t="shared" si="2"/>
        <v>16.468190320470896</v>
      </c>
    </row>
    <row r="185" spans="1:5" ht="78" x14ac:dyDescent="0.3">
      <c r="A185" s="2" t="s">
        <v>500</v>
      </c>
      <c r="B185" s="3" t="s">
        <v>848</v>
      </c>
      <c r="C185" s="14">
        <v>3058000</v>
      </c>
      <c r="D185" s="14">
        <v>503597.26</v>
      </c>
      <c r="E185" s="17">
        <f t="shared" si="2"/>
        <v>16.468190320470896</v>
      </c>
    </row>
    <row r="186" spans="1:5" ht="46.8" x14ac:dyDescent="0.3">
      <c r="A186" s="2" t="s">
        <v>501</v>
      </c>
      <c r="B186" s="3" t="s">
        <v>849</v>
      </c>
      <c r="C186" s="14">
        <f>C187</f>
        <v>2944000</v>
      </c>
      <c r="D186" s="14">
        <f>D187</f>
        <v>2417156.39</v>
      </c>
      <c r="E186" s="17">
        <f t="shared" si="2"/>
        <v>82.104496942934787</v>
      </c>
    </row>
    <row r="187" spans="1:5" ht="78" x14ac:dyDescent="0.3">
      <c r="A187" s="2" t="s">
        <v>502</v>
      </c>
      <c r="B187" s="3" t="s">
        <v>850</v>
      </c>
      <c r="C187" s="14">
        <v>2944000</v>
      </c>
      <c r="D187" s="14">
        <v>2417156.39</v>
      </c>
      <c r="E187" s="17">
        <f t="shared" si="2"/>
        <v>82.104496942934787</v>
      </c>
    </row>
    <row r="188" spans="1:5" ht="46.8" x14ac:dyDescent="0.3">
      <c r="A188" s="2" t="s">
        <v>503</v>
      </c>
      <c r="B188" s="3" t="s">
        <v>851</v>
      </c>
      <c r="C188" s="14">
        <f>C189</f>
        <v>1005000</v>
      </c>
      <c r="D188" s="14">
        <f>D189</f>
        <v>190000</v>
      </c>
      <c r="E188" s="17">
        <f t="shared" si="2"/>
        <v>18.905472636815919</v>
      </c>
    </row>
    <row r="189" spans="1:5" ht="78" x14ac:dyDescent="0.3">
      <c r="A189" s="2" t="s">
        <v>504</v>
      </c>
      <c r="B189" s="3" t="s">
        <v>852</v>
      </c>
      <c r="C189" s="14">
        <v>1005000</v>
      </c>
      <c r="D189" s="14">
        <v>190000</v>
      </c>
      <c r="E189" s="17">
        <f t="shared" si="2"/>
        <v>18.905472636815919</v>
      </c>
    </row>
    <row r="190" spans="1:5" ht="46.8" x14ac:dyDescent="0.3">
      <c r="A190" s="2" t="s">
        <v>505</v>
      </c>
      <c r="B190" s="3" t="s">
        <v>853</v>
      </c>
      <c r="C190" s="14">
        <f>C191</f>
        <v>30000</v>
      </c>
      <c r="D190" s="14">
        <f>D191</f>
        <v>15000</v>
      </c>
      <c r="E190" s="17">
        <f t="shared" si="2"/>
        <v>50</v>
      </c>
    </row>
    <row r="191" spans="1:5" ht="78" x14ac:dyDescent="0.3">
      <c r="A191" s="2" t="s">
        <v>506</v>
      </c>
      <c r="B191" s="3" t="s">
        <v>854</v>
      </c>
      <c r="C191" s="14">
        <v>30000</v>
      </c>
      <c r="D191" s="14">
        <v>15000</v>
      </c>
      <c r="E191" s="17">
        <f t="shared" si="2"/>
        <v>50</v>
      </c>
    </row>
    <row r="192" spans="1:5" ht="46.8" x14ac:dyDescent="0.3">
      <c r="A192" s="2" t="s">
        <v>507</v>
      </c>
      <c r="B192" s="3" t="s">
        <v>855</v>
      </c>
      <c r="C192" s="14">
        <f>C193+C194</f>
        <v>373775000</v>
      </c>
      <c r="D192" s="14">
        <f>D193+D194</f>
        <v>406199639.49000001</v>
      </c>
      <c r="E192" s="17">
        <f t="shared" si="2"/>
        <v>108.67490856531336</v>
      </c>
    </row>
    <row r="193" spans="1:5" ht="62.4" x14ac:dyDescent="0.3">
      <c r="A193" s="2" t="s">
        <v>508</v>
      </c>
      <c r="B193" s="3" t="s">
        <v>856</v>
      </c>
      <c r="C193" s="14">
        <v>312975000</v>
      </c>
      <c r="D193" s="14">
        <v>340917740.25</v>
      </c>
      <c r="E193" s="17">
        <f t="shared" si="2"/>
        <v>108.92810615863885</v>
      </c>
    </row>
    <row r="194" spans="1:5" ht="62.4" x14ac:dyDescent="0.3">
      <c r="A194" s="2" t="s">
        <v>509</v>
      </c>
      <c r="B194" s="3" t="s">
        <v>857</v>
      </c>
      <c r="C194" s="14">
        <v>60800000</v>
      </c>
      <c r="D194" s="14">
        <v>65281899.240000002</v>
      </c>
      <c r="E194" s="17">
        <f t="shared" si="2"/>
        <v>107.37154480263158</v>
      </c>
    </row>
    <row r="195" spans="1:5" ht="62.4" x14ac:dyDescent="0.3">
      <c r="A195" s="2" t="s">
        <v>510</v>
      </c>
      <c r="B195" s="3" t="s">
        <v>858</v>
      </c>
      <c r="C195" s="14">
        <f>C196</f>
        <v>100000</v>
      </c>
      <c r="D195" s="14">
        <f>D196</f>
        <v>973107.76</v>
      </c>
      <c r="E195" s="17">
        <f t="shared" si="2"/>
        <v>973.1077600000001</v>
      </c>
    </row>
    <row r="196" spans="1:5" ht="93.6" x14ac:dyDescent="0.3">
      <c r="A196" s="2" t="s">
        <v>511</v>
      </c>
      <c r="B196" s="3" t="s">
        <v>859</v>
      </c>
      <c r="C196" s="14">
        <v>100000</v>
      </c>
      <c r="D196" s="14">
        <v>973107.76</v>
      </c>
      <c r="E196" s="17">
        <f t="shared" si="2"/>
        <v>973.1077600000001</v>
      </c>
    </row>
    <row r="197" spans="1:5" ht="62.4" x14ac:dyDescent="0.3">
      <c r="A197" s="2" t="s">
        <v>512</v>
      </c>
      <c r="B197" s="3" t="s">
        <v>860</v>
      </c>
      <c r="C197" s="14">
        <f>C198</f>
        <v>0</v>
      </c>
      <c r="D197" s="14">
        <f>D198</f>
        <v>168763.66</v>
      </c>
      <c r="E197" s="17"/>
    </row>
    <row r="198" spans="1:5" ht="109.2" x14ac:dyDescent="0.3">
      <c r="A198" s="2" t="s">
        <v>513</v>
      </c>
      <c r="B198" s="3" t="s">
        <v>861</v>
      </c>
      <c r="C198" s="14">
        <v>0</v>
      </c>
      <c r="D198" s="14">
        <v>168763.66</v>
      </c>
      <c r="E198" s="17"/>
    </row>
    <row r="199" spans="1:5" ht="46.8" x14ac:dyDescent="0.3">
      <c r="A199" s="2" t="s">
        <v>514</v>
      </c>
      <c r="B199" s="3" t="s">
        <v>862</v>
      </c>
      <c r="C199" s="14">
        <f>C200</f>
        <v>660000</v>
      </c>
      <c r="D199" s="14">
        <f>D200</f>
        <v>342459.09</v>
      </c>
      <c r="E199" s="17">
        <f t="shared" si="2"/>
        <v>51.887740909090915</v>
      </c>
    </row>
    <row r="200" spans="1:5" ht="78" x14ac:dyDescent="0.3">
      <c r="A200" s="2" t="s">
        <v>515</v>
      </c>
      <c r="B200" s="3" t="s">
        <v>863</v>
      </c>
      <c r="C200" s="14">
        <v>660000</v>
      </c>
      <c r="D200" s="14">
        <v>342459.09</v>
      </c>
      <c r="E200" s="17">
        <f t="shared" si="2"/>
        <v>51.887740909090915</v>
      </c>
    </row>
    <row r="201" spans="1:5" ht="67.8" customHeight="1" x14ac:dyDescent="0.3">
      <c r="A201" s="2" t="s">
        <v>627</v>
      </c>
      <c r="B201" s="3" t="s">
        <v>625</v>
      </c>
      <c r="C201" s="14">
        <f>C202</f>
        <v>200000</v>
      </c>
      <c r="D201" s="14">
        <f>D202</f>
        <v>371180.89</v>
      </c>
      <c r="E201" s="17">
        <f t="shared" si="2"/>
        <v>185.59044500000002</v>
      </c>
    </row>
    <row r="202" spans="1:5" ht="116.4" customHeight="1" x14ac:dyDescent="0.3">
      <c r="A202" s="2" t="s">
        <v>628</v>
      </c>
      <c r="B202" s="3" t="s">
        <v>626</v>
      </c>
      <c r="C202" s="14">
        <v>200000</v>
      </c>
      <c r="D202" s="14">
        <v>371180.89</v>
      </c>
      <c r="E202" s="17">
        <f t="shared" si="2"/>
        <v>185.59044500000002</v>
      </c>
    </row>
    <row r="203" spans="1:5" ht="109.2" x14ac:dyDescent="0.3">
      <c r="A203" s="2" t="s">
        <v>710</v>
      </c>
      <c r="B203" s="3" t="s">
        <v>712</v>
      </c>
      <c r="C203" s="14">
        <v>0</v>
      </c>
      <c r="D203" s="14">
        <f>D204</f>
        <v>10000</v>
      </c>
      <c r="E203" s="17"/>
    </row>
    <row r="204" spans="1:5" ht="93.6" x14ac:dyDescent="0.3">
      <c r="A204" s="2" t="s">
        <v>711</v>
      </c>
      <c r="B204" s="3" t="s">
        <v>713</v>
      </c>
      <c r="C204" s="14">
        <v>0</v>
      </c>
      <c r="D204" s="14">
        <v>10000</v>
      </c>
      <c r="E204" s="17"/>
    </row>
    <row r="205" spans="1:5" ht="102.6" customHeight="1" x14ac:dyDescent="0.3">
      <c r="A205" s="2" t="s">
        <v>631</v>
      </c>
      <c r="B205" s="3" t="s">
        <v>629</v>
      </c>
      <c r="C205" s="14">
        <f>C206</f>
        <v>360000</v>
      </c>
      <c r="D205" s="14">
        <f>D206</f>
        <v>226029.9</v>
      </c>
      <c r="E205" s="17">
        <f t="shared" si="2"/>
        <v>62.78608333333333</v>
      </c>
    </row>
    <row r="206" spans="1:5" ht="116.4" customHeight="1" x14ac:dyDescent="0.3">
      <c r="A206" s="2" t="s">
        <v>632</v>
      </c>
      <c r="B206" s="3" t="s">
        <v>630</v>
      </c>
      <c r="C206" s="14">
        <v>360000</v>
      </c>
      <c r="D206" s="14">
        <v>226029.9</v>
      </c>
      <c r="E206" s="17">
        <f t="shared" si="2"/>
        <v>62.78608333333333</v>
      </c>
    </row>
    <row r="207" spans="1:5" ht="31.2" x14ac:dyDescent="0.3">
      <c r="A207" s="2" t="s">
        <v>516</v>
      </c>
      <c r="B207" s="3" t="s">
        <v>597</v>
      </c>
      <c r="C207" s="14">
        <f>C208</f>
        <v>10000</v>
      </c>
      <c r="D207" s="14">
        <f>D208</f>
        <v>0</v>
      </c>
      <c r="E207" s="17">
        <f t="shared" si="2"/>
        <v>0</v>
      </c>
    </row>
    <row r="208" spans="1:5" ht="46.8" x14ac:dyDescent="0.3">
      <c r="A208" s="2" t="s">
        <v>517</v>
      </c>
      <c r="B208" s="3" t="s">
        <v>598</v>
      </c>
      <c r="C208" s="14">
        <v>10000</v>
      </c>
      <c r="D208" s="14">
        <v>0</v>
      </c>
      <c r="E208" s="17">
        <f t="shared" si="2"/>
        <v>0</v>
      </c>
    </row>
    <row r="209" spans="1:5" ht="78" x14ac:dyDescent="0.3">
      <c r="A209" s="2" t="s">
        <v>523</v>
      </c>
      <c r="B209" s="3" t="s">
        <v>518</v>
      </c>
      <c r="C209" s="14">
        <f>C210+C212+C214</f>
        <v>15787000</v>
      </c>
      <c r="D209" s="14">
        <f>D210+D212+D214</f>
        <v>11854932.689999999</v>
      </c>
      <c r="E209" s="17">
        <f t="shared" si="2"/>
        <v>75.093004940774051</v>
      </c>
    </row>
    <row r="210" spans="1:5" ht="46.8" x14ac:dyDescent="0.3">
      <c r="A210" s="2" t="s">
        <v>524</v>
      </c>
      <c r="B210" s="3" t="s">
        <v>519</v>
      </c>
      <c r="C210" s="14">
        <f>C211</f>
        <v>1200000</v>
      </c>
      <c r="D210" s="14">
        <f>D211</f>
        <v>2230700.21</v>
      </c>
      <c r="E210" s="17">
        <f t="shared" si="2"/>
        <v>185.89168416666666</v>
      </c>
    </row>
    <row r="211" spans="1:5" ht="62.4" x14ac:dyDescent="0.3">
      <c r="A211" s="2" t="s">
        <v>525</v>
      </c>
      <c r="B211" s="3" t="s">
        <v>633</v>
      </c>
      <c r="C211" s="14">
        <v>1200000</v>
      </c>
      <c r="D211" s="14">
        <v>2230700.21</v>
      </c>
      <c r="E211" s="17">
        <f t="shared" si="2"/>
        <v>185.89168416666666</v>
      </c>
    </row>
    <row r="212" spans="1:5" ht="62.4" x14ac:dyDescent="0.3">
      <c r="A212" s="2" t="s">
        <v>526</v>
      </c>
      <c r="B212" s="3" t="s">
        <v>520</v>
      </c>
      <c r="C212" s="14">
        <f>C213</f>
        <v>1227000</v>
      </c>
      <c r="D212" s="14">
        <f>D213</f>
        <v>2057093.31</v>
      </c>
      <c r="E212" s="17">
        <f t="shared" si="2"/>
        <v>167.65226650366748</v>
      </c>
    </row>
    <row r="213" spans="1:5" ht="78" x14ac:dyDescent="0.3">
      <c r="A213" s="2" t="s">
        <v>527</v>
      </c>
      <c r="B213" s="3" t="s">
        <v>634</v>
      </c>
      <c r="C213" s="14">
        <v>1227000</v>
      </c>
      <c r="D213" s="14">
        <v>2057093.31</v>
      </c>
      <c r="E213" s="17">
        <f t="shared" si="2"/>
        <v>167.65226650366748</v>
      </c>
    </row>
    <row r="214" spans="1:5" ht="62.4" x14ac:dyDescent="0.3">
      <c r="A214" s="2" t="s">
        <v>528</v>
      </c>
      <c r="B214" s="3" t="s">
        <v>521</v>
      </c>
      <c r="C214" s="14">
        <f>C215</f>
        <v>13360000</v>
      </c>
      <c r="D214" s="14">
        <f>D215</f>
        <v>7567139.1699999999</v>
      </c>
      <c r="E214" s="17">
        <f t="shared" si="2"/>
        <v>56.640263248502997</v>
      </c>
    </row>
    <row r="215" spans="1:5" ht="62.4" x14ac:dyDescent="0.3">
      <c r="A215" s="2" t="s">
        <v>529</v>
      </c>
      <c r="B215" s="3" t="s">
        <v>522</v>
      </c>
      <c r="C215" s="14">
        <v>13360000</v>
      </c>
      <c r="D215" s="14">
        <v>7567139.1699999999</v>
      </c>
      <c r="E215" s="17">
        <f t="shared" si="2"/>
        <v>56.640263248502997</v>
      </c>
    </row>
    <row r="216" spans="1:5" ht="46.8" x14ac:dyDescent="0.3">
      <c r="A216" s="2" t="s">
        <v>864</v>
      </c>
      <c r="B216" s="3" t="s">
        <v>866</v>
      </c>
      <c r="C216" s="14">
        <v>0</v>
      </c>
      <c r="D216" s="14">
        <f>D217</f>
        <v>94450</v>
      </c>
      <c r="E216" s="17"/>
    </row>
    <row r="217" spans="1:5" ht="39.6" customHeight="1" x14ac:dyDescent="0.3">
      <c r="A217" s="2" t="s">
        <v>865</v>
      </c>
      <c r="B217" s="3" t="s">
        <v>867</v>
      </c>
      <c r="C217" s="14">
        <v>0</v>
      </c>
      <c r="D217" s="14">
        <v>94450</v>
      </c>
      <c r="E217" s="17"/>
    </row>
    <row r="218" spans="1:5" x14ac:dyDescent="0.3">
      <c r="A218" s="2" t="s">
        <v>534</v>
      </c>
      <c r="B218" s="3" t="s">
        <v>530</v>
      </c>
      <c r="C218" s="14">
        <f>C224</f>
        <v>3015000</v>
      </c>
      <c r="D218" s="14">
        <f>D219+D222+D224</f>
        <v>1395912</v>
      </c>
      <c r="E218" s="17">
        <f t="shared" si="2"/>
        <v>46.298905472636811</v>
      </c>
    </row>
    <row r="219" spans="1:5" ht="78" x14ac:dyDescent="0.3">
      <c r="A219" s="2" t="s">
        <v>694</v>
      </c>
      <c r="B219" s="3" t="s">
        <v>692</v>
      </c>
      <c r="C219" s="14">
        <v>0</v>
      </c>
      <c r="D219" s="14">
        <f>D220+D221</f>
        <v>99866.45</v>
      </c>
      <c r="E219" s="17"/>
    </row>
    <row r="220" spans="1:5" ht="46.8" x14ac:dyDescent="0.3">
      <c r="A220" s="2" t="s">
        <v>695</v>
      </c>
      <c r="B220" s="3" t="s">
        <v>693</v>
      </c>
      <c r="C220" s="14">
        <v>0</v>
      </c>
      <c r="D220" s="14">
        <v>87762.5</v>
      </c>
      <c r="E220" s="17"/>
    </row>
    <row r="221" spans="1:5" ht="62.4" x14ac:dyDescent="0.3">
      <c r="A221" s="2" t="s">
        <v>923</v>
      </c>
      <c r="B221" s="3" t="s">
        <v>924</v>
      </c>
      <c r="C221" s="14">
        <v>0</v>
      </c>
      <c r="D221" s="14">
        <v>12103.95</v>
      </c>
      <c r="E221" s="17"/>
    </row>
    <row r="222" spans="1:5" ht="31.2" x14ac:dyDescent="0.3">
      <c r="A222" s="2" t="s">
        <v>868</v>
      </c>
      <c r="B222" s="3" t="s">
        <v>870</v>
      </c>
      <c r="C222" s="14">
        <v>0</v>
      </c>
      <c r="D222" s="14">
        <f>D223</f>
        <v>125644</v>
      </c>
      <c r="E222" s="17"/>
    </row>
    <row r="223" spans="1:5" ht="46.8" x14ac:dyDescent="0.3">
      <c r="A223" s="2" t="s">
        <v>869</v>
      </c>
      <c r="B223" s="3" t="s">
        <v>871</v>
      </c>
      <c r="C223" s="14">
        <v>0</v>
      </c>
      <c r="D223" s="14">
        <v>125644</v>
      </c>
      <c r="E223" s="17"/>
    </row>
    <row r="224" spans="1:5" ht="62.4" x14ac:dyDescent="0.3">
      <c r="A224" s="2" t="s">
        <v>535</v>
      </c>
      <c r="B224" s="3" t="s">
        <v>536</v>
      </c>
      <c r="C224" s="14">
        <f>C225</f>
        <v>3015000</v>
      </c>
      <c r="D224" s="14">
        <f>D225</f>
        <v>1170401.55</v>
      </c>
      <c r="E224" s="17">
        <f t="shared" si="2"/>
        <v>38.81928855721393</v>
      </c>
    </row>
    <row r="225" spans="1:6" ht="52.2" customHeight="1" x14ac:dyDescent="0.3">
      <c r="A225" s="2" t="s">
        <v>537</v>
      </c>
      <c r="B225" s="3" t="s">
        <v>538</v>
      </c>
      <c r="C225" s="14">
        <v>3015000</v>
      </c>
      <c r="D225" s="14">
        <v>1170401.55</v>
      </c>
      <c r="E225" s="17">
        <f t="shared" si="2"/>
        <v>38.81928855721393</v>
      </c>
    </row>
    <row r="226" spans="1:6" x14ac:dyDescent="0.3">
      <c r="A226" s="2" t="s">
        <v>539</v>
      </c>
      <c r="B226" s="3" t="s">
        <v>531</v>
      </c>
      <c r="C226" s="14">
        <f>C227</f>
        <v>1941000</v>
      </c>
      <c r="D226" s="14">
        <f>D227</f>
        <v>1315948.5</v>
      </c>
      <c r="E226" s="17">
        <f t="shared" si="2"/>
        <v>67.797449768160746</v>
      </c>
    </row>
    <row r="227" spans="1:6" ht="31.2" x14ac:dyDescent="0.3">
      <c r="A227" s="2" t="s">
        <v>540</v>
      </c>
      <c r="B227" s="3" t="s">
        <v>532</v>
      </c>
      <c r="C227" s="14">
        <f>C228</f>
        <v>1941000</v>
      </c>
      <c r="D227" s="14">
        <f>D228</f>
        <v>1315948.5</v>
      </c>
      <c r="E227" s="17">
        <f t="shared" si="2"/>
        <v>67.797449768160746</v>
      </c>
    </row>
    <row r="228" spans="1:6" ht="62.4" x14ac:dyDescent="0.3">
      <c r="A228" s="2" t="s">
        <v>541</v>
      </c>
      <c r="B228" s="3" t="s">
        <v>533</v>
      </c>
      <c r="C228" s="14">
        <v>1941000</v>
      </c>
      <c r="D228" s="14">
        <v>1315948.5</v>
      </c>
      <c r="E228" s="17">
        <f t="shared" si="2"/>
        <v>67.797449768160746</v>
      </c>
    </row>
    <row r="229" spans="1:6" ht="18" customHeight="1" x14ac:dyDescent="0.3">
      <c r="A229" s="19" t="s">
        <v>377</v>
      </c>
      <c r="B229" s="16" t="s">
        <v>374</v>
      </c>
      <c r="C229" s="13">
        <v>0</v>
      </c>
      <c r="D229" s="13">
        <f>D230+D232</f>
        <v>648567.77</v>
      </c>
      <c r="E229" s="18"/>
    </row>
    <row r="230" spans="1:6" ht="17.25" customHeight="1" x14ac:dyDescent="0.3">
      <c r="A230" s="2" t="s">
        <v>378</v>
      </c>
      <c r="B230" s="15" t="s">
        <v>375</v>
      </c>
      <c r="C230" s="14">
        <v>0</v>
      </c>
      <c r="D230" s="14">
        <f>D231</f>
        <v>191609.19</v>
      </c>
      <c r="E230" s="17"/>
    </row>
    <row r="231" spans="1:6" ht="31.2" x14ac:dyDescent="0.3">
      <c r="A231" s="2" t="s">
        <v>379</v>
      </c>
      <c r="B231" s="15" t="s">
        <v>376</v>
      </c>
      <c r="C231" s="14">
        <v>0</v>
      </c>
      <c r="D231" s="14">
        <v>191609.19</v>
      </c>
      <c r="E231" s="17"/>
    </row>
    <row r="232" spans="1:6" x14ac:dyDescent="0.3">
      <c r="A232" s="2" t="s">
        <v>684</v>
      </c>
      <c r="B232" s="15" t="s">
        <v>686</v>
      </c>
      <c r="C232" s="14">
        <v>0</v>
      </c>
      <c r="D232" s="14">
        <f>D233</f>
        <v>456958.58</v>
      </c>
      <c r="E232" s="17"/>
    </row>
    <row r="233" spans="1:6" x14ac:dyDescent="0.3">
      <c r="A233" s="2" t="s">
        <v>685</v>
      </c>
      <c r="B233" s="15" t="s">
        <v>687</v>
      </c>
      <c r="C233" s="14">
        <v>0</v>
      </c>
      <c r="D233" s="14">
        <v>456958.58</v>
      </c>
      <c r="E233" s="17"/>
    </row>
    <row r="234" spans="1:6" x14ac:dyDescent="0.3">
      <c r="A234" s="19" t="s">
        <v>289</v>
      </c>
      <c r="B234" s="20" t="s">
        <v>144</v>
      </c>
      <c r="C234" s="13">
        <f>C236+C242+C352+C387+C422+C425+C430+C443</f>
        <v>44541003491.690002</v>
      </c>
      <c r="D234" s="13">
        <f>D236+D242+D352+D387+D422+D425+D428+D430+D443</f>
        <v>30754275235.339996</v>
      </c>
      <c r="E234" s="18">
        <f t="shared" ref="E234:E314" si="3">D234/C234*100</f>
        <v>69.047109010639616</v>
      </c>
    </row>
    <row r="235" spans="1:6" ht="31.2" x14ac:dyDescent="0.3">
      <c r="A235" s="19" t="s">
        <v>290</v>
      </c>
      <c r="B235" s="20" t="s">
        <v>145</v>
      </c>
      <c r="C235" s="13">
        <f>C236+C242+C352+C387</f>
        <v>44042800150</v>
      </c>
      <c r="D235" s="13">
        <f>D236+D242+D352+D387</f>
        <v>30554544037.519997</v>
      </c>
      <c r="E235" s="18">
        <f t="shared" si="3"/>
        <v>69.374662676891575</v>
      </c>
      <c r="F235" s="9"/>
    </row>
    <row r="236" spans="1:6" x14ac:dyDescent="0.3">
      <c r="A236" s="19" t="s">
        <v>291</v>
      </c>
      <c r="B236" s="20" t="s">
        <v>1</v>
      </c>
      <c r="C236" s="13">
        <f>C237+C239+C241</f>
        <v>16448628000</v>
      </c>
      <c r="D236" s="13">
        <f>D237+D239+D241</f>
        <v>12501562300</v>
      </c>
      <c r="E236" s="18">
        <f t="shared" si="3"/>
        <v>76.003678239911565</v>
      </c>
    </row>
    <row r="237" spans="1:6" ht="16.5" customHeight="1" x14ac:dyDescent="0.3">
      <c r="A237" s="2" t="s">
        <v>454</v>
      </c>
      <c r="B237" s="15" t="s">
        <v>380</v>
      </c>
      <c r="C237" s="14">
        <f>C238</f>
        <v>14720203700</v>
      </c>
      <c r="D237" s="14">
        <f>D238</f>
        <v>11040156000</v>
      </c>
      <c r="E237" s="17">
        <f t="shared" si="3"/>
        <v>75.000021908664223</v>
      </c>
    </row>
    <row r="238" spans="1:6" ht="31.2" x14ac:dyDescent="0.3">
      <c r="A238" s="2" t="s">
        <v>292</v>
      </c>
      <c r="B238" s="3" t="s">
        <v>2</v>
      </c>
      <c r="C238" s="14">
        <v>14720203700</v>
      </c>
      <c r="D238" s="14">
        <v>11040156000</v>
      </c>
      <c r="E238" s="17">
        <f t="shared" si="3"/>
        <v>75.000021908664223</v>
      </c>
    </row>
    <row r="239" spans="1:6" ht="31.2" x14ac:dyDescent="0.3">
      <c r="A239" s="2" t="s">
        <v>382</v>
      </c>
      <c r="B239" s="15" t="s">
        <v>381</v>
      </c>
      <c r="C239" s="14">
        <f>C240</f>
        <v>1068072000</v>
      </c>
      <c r="D239" s="14">
        <f>D240</f>
        <v>801054000</v>
      </c>
      <c r="E239" s="17">
        <f t="shared" si="3"/>
        <v>75</v>
      </c>
    </row>
    <row r="240" spans="1:6" ht="46.8" x14ac:dyDescent="0.3">
      <c r="A240" s="2" t="s">
        <v>293</v>
      </c>
      <c r="B240" s="3" t="s">
        <v>3</v>
      </c>
      <c r="C240" s="14">
        <v>1068072000</v>
      </c>
      <c r="D240" s="14">
        <v>801054000</v>
      </c>
      <c r="E240" s="17">
        <f t="shared" si="3"/>
        <v>75</v>
      </c>
    </row>
    <row r="241" spans="1:5" ht="46.8" x14ac:dyDescent="0.3">
      <c r="A241" s="2" t="s">
        <v>872</v>
      </c>
      <c r="B241" s="3" t="s">
        <v>873</v>
      </c>
      <c r="C241" s="14">
        <v>660352300</v>
      </c>
      <c r="D241" s="14">
        <v>660352300</v>
      </c>
      <c r="E241" s="17">
        <f t="shared" si="3"/>
        <v>100</v>
      </c>
    </row>
    <row r="242" spans="1:5" ht="31.2" x14ac:dyDescent="0.3">
      <c r="A242" s="19" t="s">
        <v>294</v>
      </c>
      <c r="B242" s="20" t="s">
        <v>146</v>
      </c>
      <c r="C242" s="13">
        <f>C243+C245+C247+C249+C251+C252+C253+C255+C257+C259+C261+C263+C265+C267+C269+C271+C273+C275+C277+C279+C281+C283+C285+C286+C288+C290+C291+C293+C295+C297+C299+C301+C302+C303+C304+C306+C308+C310+C312+C314+C316+C318+C320+C322+C324+C326+C327+C329+C331+C332+C334+C336+C338+C340+C342+C344+C346+C348+C350</f>
        <v>12276070940</v>
      </c>
      <c r="D242" s="13">
        <f>D243+D245+D247+D249+D251+D252+D253+D255+D257+D259+D261+D263+D265+D267+D269+D271+D273+D275+D277+D279+D281+D283+D285+D286+D288+D290+D291+D293+D295+D297+D299+D301+D302+D303+D304+D306+D308+D310+D312+D314+D316+D318+D320+D322+D324+D326+D327+D329+D331+D332+D334+D336+D338+D340+D342+D344+D346+D348+D350</f>
        <v>8594593250.0900002</v>
      </c>
      <c r="E242" s="18">
        <f t="shared" si="3"/>
        <v>70.010944805520978</v>
      </c>
    </row>
    <row r="243" spans="1:5" ht="31.2" x14ac:dyDescent="0.3">
      <c r="A243" s="2" t="s">
        <v>714</v>
      </c>
      <c r="B243" s="3" t="s">
        <v>716</v>
      </c>
      <c r="C243" s="14">
        <f>C244</f>
        <v>204256500</v>
      </c>
      <c r="D243" s="14">
        <f>D244</f>
        <v>53020010.240000002</v>
      </c>
      <c r="E243" s="17">
        <f t="shared" si="3"/>
        <v>25.957563279503958</v>
      </c>
    </row>
    <row r="244" spans="1:5" ht="46.8" x14ac:dyDescent="0.3">
      <c r="A244" s="2" t="s">
        <v>715</v>
      </c>
      <c r="B244" s="3" t="s">
        <v>717</v>
      </c>
      <c r="C244" s="14">
        <v>204256500</v>
      </c>
      <c r="D244" s="14">
        <v>53020010.240000002</v>
      </c>
      <c r="E244" s="17">
        <f t="shared" si="3"/>
        <v>25.957563279503958</v>
      </c>
    </row>
    <row r="245" spans="1:5" ht="31.2" x14ac:dyDescent="0.3">
      <c r="A245" s="2" t="s">
        <v>718</v>
      </c>
      <c r="B245" s="3" t="s">
        <v>720</v>
      </c>
      <c r="C245" s="14">
        <f>C246</f>
        <v>4429400</v>
      </c>
      <c r="D245" s="14">
        <f>D246</f>
        <v>0</v>
      </c>
      <c r="E245" s="17">
        <f t="shared" si="3"/>
        <v>0</v>
      </c>
    </row>
    <row r="246" spans="1:5" ht="31.2" x14ac:dyDescent="0.3">
      <c r="A246" s="2" t="s">
        <v>719</v>
      </c>
      <c r="B246" s="3" t="s">
        <v>721</v>
      </c>
      <c r="C246" s="14">
        <v>4429400</v>
      </c>
      <c r="D246" s="14">
        <v>0</v>
      </c>
      <c r="E246" s="17">
        <f t="shared" si="3"/>
        <v>0</v>
      </c>
    </row>
    <row r="247" spans="1:5" ht="31.2" x14ac:dyDescent="0.3">
      <c r="A247" s="2" t="s">
        <v>874</v>
      </c>
      <c r="B247" s="3" t="s">
        <v>876</v>
      </c>
      <c r="C247" s="14">
        <f>C248</f>
        <v>3052600</v>
      </c>
      <c r="D247" s="14">
        <f>D248</f>
        <v>0</v>
      </c>
      <c r="E247" s="17">
        <f t="shared" si="3"/>
        <v>0</v>
      </c>
    </row>
    <row r="248" spans="1:5" ht="46.8" x14ac:dyDescent="0.3">
      <c r="A248" s="2" t="s">
        <v>875</v>
      </c>
      <c r="B248" s="3" t="s">
        <v>877</v>
      </c>
      <c r="C248" s="14">
        <v>3052600</v>
      </c>
      <c r="D248" s="14">
        <v>0</v>
      </c>
      <c r="E248" s="17">
        <f t="shared" si="3"/>
        <v>0</v>
      </c>
    </row>
    <row r="249" spans="1:5" ht="46.8" x14ac:dyDescent="0.3">
      <c r="A249" s="2" t="s">
        <v>383</v>
      </c>
      <c r="B249" s="3" t="s">
        <v>384</v>
      </c>
      <c r="C249" s="14">
        <f>C250</f>
        <v>7010800</v>
      </c>
      <c r="D249" s="14">
        <f>D250</f>
        <v>7010800</v>
      </c>
      <c r="E249" s="17">
        <f t="shared" si="3"/>
        <v>100</v>
      </c>
    </row>
    <row r="250" spans="1:5" ht="46.8" x14ac:dyDescent="0.3">
      <c r="A250" s="2" t="s">
        <v>295</v>
      </c>
      <c r="B250" s="3" t="s">
        <v>152</v>
      </c>
      <c r="C250" s="14">
        <v>7010800</v>
      </c>
      <c r="D250" s="14">
        <v>7010800</v>
      </c>
      <c r="E250" s="17">
        <f t="shared" si="3"/>
        <v>100</v>
      </c>
    </row>
    <row r="251" spans="1:5" ht="50.25" customHeight="1" x14ac:dyDescent="0.3">
      <c r="A251" s="2" t="s">
        <v>296</v>
      </c>
      <c r="B251" s="3" t="s">
        <v>4</v>
      </c>
      <c r="C251" s="14">
        <v>82766500</v>
      </c>
      <c r="D251" s="14">
        <v>82766500</v>
      </c>
      <c r="E251" s="17">
        <f t="shared" si="3"/>
        <v>100</v>
      </c>
    </row>
    <row r="252" spans="1:5" ht="46.8" x14ac:dyDescent="0.3">
      <c r="A252" s="2" t="s">
        <v>297</v>
      </c>
      <c r="B252" s="3" t="s">
        <v>153</v>
      </c>
      <c r="C252" s="14">
        <v>680027700</v>
      </c>
      <c r="D252" s="14">
        <v>551849815.96000004</v>
      </c>
      <c r="E252" s="17">
        <f t="shared" si="3"/>
        <v>81.151078986929505</v>
      </c>
    </row>
    <row r="253" spans="1:5" ht="62.4" x14ac:dyDescent="0.3">
      <c r="A253" s="2" t="s">
        <v>385</v>
      </c>
      <c r="B253" s="3" t="s">
        <v>386</v>
      </c>
      <c r="C253" s="14">
        <f>C254</f>
        <v>2068000</v>
      </c>
      <c r="D253" s="14">
        <f>D254</f>
        <v>1428800</v>
      </c>
      <c r="E253" s="17">
        <f t="shared" si="3"/>
        <v>69.090909090909093</v>
      </c>
    </row>
    <row r="254" spans="1:5" ht="69.599999999999994" customHeight="1" x14ac:dyDescent="0.3">
      <c r="A254" s="2" t="s">
        <v>298</v>
      </c>
      <c r="B254" s="3" t="s">
        <v>5</v>
      </c>
      <c r="C254" s="14">
        <v>2068000</v>
      </c>
      <c r="D254" s="14">
        <v>1428800</v>
      </c>
      <c r="E254" s="17">
        <f t="shared" si="3"/>
        <v>69.090909090909093</v>
      </c>
    </row>
    <row r="255" spans="1:5" ht="31.2" x14ac:dyDescent="0.3">
      <c r="A255" s="2" t="s">
        <v>387</v>
      </c>
      <c r="B255" s="3" t="s">
        <v>388</v>
      </c>
      <c r="C255" s="14">
        <f>C256</f>
        <v>25001300</v>
      </c>
      <c r="D255" s="14">
        <f>D256</f>
        <v>25001300</v>
      </c>
      <c r="E255" s="17">
        <f t="shared" si="3"/>
        <v>100</v>
      </c>
    </row>
    <row r="256" spans="1:5" ht="46.8" x14ac:dyDescent="0.3">
      <c r="A256" s="2" t="s">
        <v>299</v>
      </c>
      <c r="B256" s="3" t="s">
        <v>6</v>
      </c>
      <c r="C256" s="14">
        <v>25001300</v>
      </c>
      <c r="D256" s="14">
        <v>25001300</v>
      </c>
      <c r="E256" s="17">
        <f t="shared" si="3"/>
        <v>100</v>
      </c>
    </row>
    <row r="257" spans="1:5" ht="46.8" x14ac:dyDescent="0.3">
      <c r="A257" s="2" t="s">
        <v>389</v>
      </c>
      <c r="B257" s="3" t="s">
        <v>390</v>
      </c>
      <c r="C257" s="14">
        <f>C258</f>
        <v>67596900</v>
      </c>
      <c r="D257" s="14">
        <f>D258</f>
        <v>67596899.969999999</v>
      </c>
      <c r="E257" s="17">
        <f t="shared" si="3"/>
        <v>99.999999955619273</v>
      </c>
    </row>
    <row r="258" spans="1:5" ht="50.4" customHeight="1" x14ac:dyDescent="0.3">
      <c r="A258" s="2" t="s">
        <v>300</v>
      </c>
      <c r="B258" s="3" t="s">
        <v>7</v>
      </c>
      <c r="C258" s="14">
        <v>67596900</v>
      </c>
      <c r="D258" s="14">
        <v>67596899.969999999</v>
      </c>
      <c r="E258" s="17">
        <f t="shared" si="3"/>
        <v>99.999999955619273</v>
      </c>
    </row>
    <row r="259" spans="1:5" ht="84.6" customHeight="1" x14ac:dyDescent="0.3">
      <c r="A259" s="2" t="s">
        <v>391</v>
      </c>
      <c r="B259" s="3" t="s">
        <v>635</v>
      </c>
      <c r="C259" s="14">
        <f>C260</f>
        <v>53345000</v>
      </c>
      <c r="D259" s="14">
        <f>D260</f>
        <v>8460000</v>
      </c>
      <c r="E259" s="17">
        <f t="shared" si="3"/>
        <v>15.859030837004406</v>
      </c>
    </row>
    <row r="260" spans="1:5" s="10" customFormat="1" ht="100.2" customHeight="1" x14ac:dyDescent="0.3">
      <c r="A260" s="2" t="s">
        <v>301</v>
      </c>
      <c r="B260" s="3" t="s">
        <v>636</v>
      </c>
      <c r="C260" s="14">
        <v>53345000</v>
      </c>
      <c r="D260" s="14">
        <v>8460000</v>
      </c>
      <c r="E260" s="17">
        <f t="shared" si="3"/>
        <v>15.859030837004406</v>
      </c>
    </row>
    <row r="261" spans="1:5" s="10" customFormat="1" ht="62.4" x14ac:dyDescent="0.3">
      <c r="A261" s="2" t="s">
        <v>544</v>
      </c>
      <c r="B261" s="3" t="s">
        <v>542</v>
      </c>
      <c r="C261" s="14">
        <f>C262</f>
        <v>124244700</v>
      </c>
      <c r="D261" s="14">
        <f>D262</f>
        <v>124244700</v>
      </c>
      <c r="E261" s="17">
        <f t="shared" si="3"/>
        <v>100</v>
      </c>
    </row>
    <row r="262" spans="1:5" s="10" customFormat="1" ht="78" x14ac:dyDescent="0.3">
      <c r="A262" s="2" t="s">
        <v>545</v>
      </c>
      <c r="B262" s="3" t="s">
        <v>543</v>
      </c>
      <c r="C262" s="14">
        <v>124244700</v>
      </c>
      <c r="D262" s="14">
        <v>124244700</v>
      </c>
      <c r="E262" s="17">
        <f t="shared" si="3"/>
        <v>100</v>
      </c>
    </row>
    <row r="263" spans="1:5" s="10" customFormat="1" ht="46.8" x14ac:dyDescent="0.3">
      <c r="A263" s="2" t="s">
        <v>392</v>
      </c>
      <c r="B263" s="3" t="s">
        <v>546</v>
      </c>
      <c r="C263" s="14">
        <f>C264</f>
        <v>23610800</v>
      </c>
      <c r="D263" s="14">
        <f>D264</f>
        <v>23610800</v>
      </c>
      <c r="E263" s="17">
        <f t="shared" si="3"/>
        <v>100</v>
      </c>
    </row>
    <row r="264" spans="1:5" s="10" customFormat="1" ht="46.8" x14ac:dyDescent="0.3">
      <c r="A264" s="2" t="s">
        <v>302</v>
      </c>
      <c r="B264" s="3" t="s">
        <v>547</v>
      </c>
      <c r="C264" s="14">
        <v>23610800</v>
      </c>
      <c r="D264" s="14">
        <v>23610800</v>
      </c>
      <c r="E264" s="17">
        <f t="shared" si="3"/>
        <v>100</v>
      </c>
    </row>
    <row r="265" spans="1:5" s="10" customFormat="1" x14ac:dyDescent="0.3">
      <c r="A265" s="2" t="s">
        <v>393</v>
      </c>
      <c r="B265" s="3" t="s">
        <v>394</v>
      </c>
      <c r="C265" s="14">
        <f>C266</f>
        <v>44964800</v>
      </c>
      <c r="D265" s="14">
        <f>D266</f>
        <v>32627757.559999999</v>
      </c>
      <c r="E265" s="17">
        <f t="shared" si="3"/>
        <v>72.562888214781339</v>
      </c>
    </row>
    <row r="266" spans="1:5" s="10" customFormat="1" ht="31.2" x14ac:dyDescent="0.3">
      <c r="A266" s="2" t="s">
        <v>303</v>
      </c>
      <c r="B266" s="3" t="s">
        <v>165</v>
      </c>
      <c r="C266" s="14">
        <v>44964800</v>
      </c>
      <c r="D266" s="14">
        <v>32627757.559999999</v>
      </c>
      <c r="E266" s="17">
        <f t="shared" si="3"/>
        <v>72.562888214781339</v>
      </c>
    </row>
    <row r="267" spans="1:5" s="10" customFormat="1" ht="31.2" x14ac:dyDescent="0.3">
      <c r="A267" s="2" t="s">
        <v>395</v>
      </c>
      <c r="B267" s="3" t="s">
        <v>396</v>
      </c>
      <c r="C267" s="14">
        <f>C268</f>
        <v>13903400</v>
      </c>
      <c r="D267" s="14">
        <f>D268</f>
        <v>13903400</v>
      </c>
      <c r="E267" s="17">
        <f t="shared" si="3"/>
        <v>100</v>
      </c>
    </row>
    <row r="268" spans="1:5" s="10" customFormat="1" ht="46.8" x14ac:dyDescent="0.3">
      <c r="A268" s="2" t="s">
        <v>304</v>
      </c>
      <c r="B268" s="3" t="s">
        <v>9</v>
      </c>
      <c r="C268" s="14">
        <v>13903400</v>
      </c>
      <c r="D268" s="14">
        <v>13903400</v>
      </c>
      <c r="E268" s="17">
        <f t="shared" si="3"/>
        <v>100</v>
      </c>
    </row>
    <row r="269" spans="1:5" s="10" customFormat="1" ht="36.6" customHeight="1" x14ac:dyDescent="0.3">
      <c r="A269" s="2" t="s">
        <v>548</v>
      </c>
      <c r="B269" s="3" t="s">
        <v>637</v>
      </c>
      <c r="C269" s="14">
        <f>C270</f>
        <v>75314100</v>
      </c>
      <c r="D269" s="14">
        <f>D270</f>
        <v>74571924.719999999</v>
      </c>
      <c r="E269" s="17">
        <f t="shared" si="3"/>
        <v>99.014559982792065</v>
      </c>
    </row>
    <row r="270" spans="1:5" s="10" customFormat="1" ht="53.4" customHeight="1" x14ac:dyDescent="0.3">
      <c r="A270" s="2" t="s">
        <v>549</v>
      </c>
      <c r="B270" s="3" t="s">
        <v>638</v>
      </c>
      <c r="C270" s="14">
        <v>75314100</v>
      </c>
      <c r="D270" s="14">
        <v>74571924.719999999</v>
      </c>
      <c r="E270" s="17">
        <f t="shared" si="3"/>
        <v>99.014559982792065</v>
      </c>
    </row>
    <row r="271" spans="1:5" s="10" customFormat="1" ht="31.2" x14ac:dyDescent="0.3">
      <c r="A271" s="2" t="s">
        <v>305</v>
      </c>
      <c r="B271" s="3" t="s">
        <v>397</v>
      </c>
      <c r="C271" s="14">
        <f>C272</f>
        <v>13465800</v>
      </c>
      <c r="D271" s="14">
        <f>D272</f>
        <v>10285736.43</v>
      </c>
      <c r="E271" s="17">
        <f t="shared" si="3"/>
        <v>76.384146727264621</v>
      </c>
    </row>
    <row r="272" spans="1:5" s="10" customFormat="1" ht="31.2" x14ac:dyDescent="0.3">
      <c r="A272" s="2" t="s">
        <v>305</v>
      </c>
      <c r="B272" s="3" t="s">
        <v>10</v>
      </c>
      <c r="C272" s="14">
        <v>13465800</v>
      </c>
      <c r="D272" s="14">
        <v>10285736.43</v>
      </c>
      <c r="E272" s="17">
        <f t="shared" si="3"/>
        <v>76.384146727264621</v>
      </c>
    </row>
    <row r="273" spans="1:5" s="10" customFormat="1" ht="31.2" x14ac:dyDescent="0.3">
      <c r="A273" s="2" t="s">
        <v>398</v>
      </c>
      <c r="B273" s="3" t="s">
        <v>399</v>
      </c>
      <c r="C273" s="14">
        <f>C274</f>
        <v>6618900</v>
      </c>
      <c r="D273" s="14">
        <f>D274</f>
        <v>6618900</v>
      </c>
      <c r="E273" s="17">
        <f t="shared" si="3"/>
        <v>100</v>
      </c>
    </row>
    <row r="274" spans="1:5" s="10" customFormat="1" ht="46.8" x14ac:dyDescent="0.3">
      <c r="A274" s="2" t="s">
        <v>306</v>
      </c>
      <c r="B274" s="3" t="s">
        <v>11</v>
      </c>
      <c r="C274" s="14">
        <v>6618900</v>
      </c>
      <c r="D274" s="14">
        <v>6618900</v>
      </c>
      <c r="E274" s="17">
        <f t="shared" si="3"/>
        <v>100</v>
      </c>
    </row>
    <row r="275" spans="1:5" s="10" customFormat="1" ht="36" customHeight="1" x14ac:dyDescent="0.3">
      <c r="A275" s="2" t="s">
        <v>925</v>
      </c>
      <c r="B275" s="3" t="s">
        <v>927</v>
      </c>
      <c r="C275" s="14">
        <f>C276</f>
        <v>1450500</v>
      </c>
      <c r="D275" s="14">
        <f>D276</f>
        <v>0</v>
      </c>
      <c r="E275" s="17">
        <f t="shared" si="3"/>
        <v>0</v>
      </c>
    </row>
    <row r="276" spans="1:5" s="10" customFormat="1" ht="46.8" x14ac:dyDescent="0.3">
      <c r="A276" s="2" t="s">
        <v>926</v>
      </c>
      <c r="B276" s="3" t="s">
        <v>928</v>
      </c>
      <c r="C276" s="14">
        <v>1450500</v>
      </c>
      <c r="D276" s="14">
        <v>0</v>
      </c>
      <c r="E276" s="17">
        <f t="shared" si="3"/>
        <v>0</v>
      </c>
    </row>
    <row r="277" spans="1:5" s="10" customFormat="1" ht="31.2" x14ac:dyDescent="0.3">
      <c r="A277" s="2" t="s">
        <v>400</v>
      </c>
      <c r="B277" s="3" t="s">
        <v>401</v>
      </c>
      <c r="C277" s="14">
        <f>C278</f>
        <v>349489900</v>
      </c>
      <c r="D277" s="14">
        <f>D278</f>
        <v>177924608.40000001</v>
      </c>
      <c r="E277" s="17">
        <f t="shared" si="3"/>
        <v>50.909799796789557</v>
      </c>
    </row>
    <row r="278" spans="1:5" s="10" customFormat="1" ht="31.2" x14ac:dyDescent="0.3">
      <c r="A278" s="2" t="s">
        <v>307</v>
      </c>
      <c r="B278" s="3" t="s">
        <v>12</v>
      </c>
      <c r="C278" s="14">
        <v>349489900</v>
      </c>
      <c r="D278" s="14">
        <v>177924608.40000001</v>
      </c>
      <c r="E278" s="17">
        <f t="shared" si="3"/>
        <v>50.909799796789557</v>
      </c>
    </row>
    <row r="279" spans="1:5" s="10" customFormat="1" ht="93.6" x14ac:dyDescent="0.3">
      <c r="A279" s="2" t="s">
        <v>550</v>
      </c>
      <c r="B279" s="3" t="s">
        <v>552</v>
      </c>
      <c r="C279" s="14">
        <f>C280</f>
        <v>610800</v>
      </c>
      <c r="D279" s="14">
        <f>D280</f>
        <v>610799.01</v>
      </c>
      <c r="E279" s="17">
        <f t="shared" si="3"/>
        <v>99.999837917485266</v>
      </c>
    </row>
    <row r="280" spans="1:5" s="10" customFormat="1" ht="98.4" customHeight="1" x14ac:dyDescent="0.3">
      <c r="A280" s="2" t="s">
        <v>551</v>
      </c>
      <c r="B280" s="3" t="s">
        <v>553</v>
      </c>
      <c r="C280" s="14">
        <v>610800</v>
      </c>
      <c r="D280" s="14">
        <v>610799.01</v>
      </c>
      <c r="E280" s="17">
        <f t="shared" si="3"/>
        <v>99.999837917485266</v>
      </c>
    </row>
    <row r="281" spans="1:5" s="10" customFormat="1" ht="62.4" x14ac:dyDescent="0.3">
      <c r="A281" s="2" t="s">
        <v>554</v>
      </c>
      <c r="B281" s="3" t="s">
        <v>556</v>
      </c>
      <c r="C281" s="14">
        <f>C282</f>
        <v>5640000</v>
      </c>
      <c r="D281" s="14">
        <f>D282</f>
        <v>2820000</v>
      </c>
      <c r="E281" s="17">
        <f t="shared" si="3"/>
        <v>50</v>
      </c>
    </row>
    <row r="282" spans="1:5" s="10" customFormat="1" ht="62.4" x14ac:dyDescent="0.3">
      <c r="A282" s="2" t="s">
        <v>555</v>
      </c>
      <c r="B282" s="3" t="s">
        <v>557</v>
      </c>
      <c r="C282" s="14">
        <v>5640000</v>
      </c>
      <c r="D282" s="14">
        <v>2820000</v>
      </c>
      <c r="E282" s="17">
        <f t="shared" si="3"/>
        <v>50</v>
      </c>
    </row>
    <row r="283" spans="1:5" s="10" customFormat="1" ht="31.2" x14ac:dyDescent="0.3">
      <c r="A283" s="2" t="s">
        <v>929</v>
      </c>
      <c r="B283" s="3" t="s">
        <v>931</v>
      </c>
      <c r="C283" s="14">
        <f>C284</f>
        <v>102725900</v>
      </c>
      <c r="D283" s="14">
        <f>D284</f>
        <v>0</v>
      </c>
      <c r="E283" s="17">
        <f t="shared" si="3"/>
        <v>0</v>
      </c>
    </row>
    <row r="284" spans="1:5" s="10" customFormat="1" ht="31.2" x14ac:dyDescent="0.3">
      <c r="A284" s="2" t="s">
        <v>930</v>
      </c>
      <c r="B284" s="3" t="s">
        <v>932</v>
      </c>
      <c r="C284" s="14">
        <v>102725900</v>
      </c>
      <c r="D284" s="14">
        <v>0</v>
      </c>
      <c r="E284" s="17">
        <f t="shared" si="3"/>
        <v>0</v>
      </c>
    </row>
    <row r="285" spans="1:5" s="10" customFormat="1" ht="62.4" x14ac:dyDescent="0.3">
      <c r="A285" s="2" t="s">
        <v>558</v>
      </c>
      <c r="B285" s="3" t="s">
        <v>559</v>
      </c>
      <c r="C285" s="14">
        <v>9416800</v>
      </c>
      <c r="D285" s="14">
        <v>9416800</v>
      </c>
      <c r="E285" s="17">
        <f t="shared" si="3"/>
        <v>100</v>
      </c>
    </row>
    <row r="286" spans="1:5" s="10" customFormat="1" ht="20.399999999999999" customHeight="1" x14ac:dyDescent="0.3">
      <c r="A286" s="2" t="s">
        <v>639</v>
      </c>
      <c r="B286" s="3" t="s">
        <v>641</v>
      </c>
      <c r="C286" s="14">
        <f>C287</f>
        <v>4950000</v>
      </c>
      <c r="D286" s="14">
        <f>D287</f>
        <v>741098.02</v>
      </c>
      <c r="E286" s="17">
        <f t="shared" si="3"/>
        <v>14.971677171717172</v>
      </c>
    </row>
    <row r="287" spans="1:5" s="10" customFormat="1" ht="37.799999999999997" customHeight="1" x14ac:dyDescent="0.3">
      <c r="A287" s="2" t="s">
        <v>640</v>
      </c>
      <c r="B287" s="3" t="s">
        <v>642</v>
      </c>
      <c r="C287" s="14">
        <v>4950000</v>
      </c>
      <c r="D287" s="14">
        <v>741098.02</v>
      </c>
      <c r="E287" s="17">
        <f t="shared" si="3"/>
        <v>14.971677171717172</v>
      </c>
    </row>
    <row r="288" spans="1:5" s="10" customFormat="1" ht="46.8" x14ac:dyDescent="0.3">
      <c r="A288" s="2" t="s">
        <v>562</v>
      </c>
      <c r="B288" s="3" t="s">
        <v>560</v>
      </c>
      <c r="C288" s="14">
        <f>C289</f>
        <v>4881300</v>
      </c>
      <c r="D288" s="14">
        <f>D289</f>
        <v>3829704.84</v>
      </c>
      <c r="E288" s="17">
        <f t="shared" si="3"/>
        <v>78.456657857537948</v>
      </c>
    </row>
    <row r="289" spans="1:5" s="10" customFormat="1" ht="62.4" x14ac:dyDescent="0.3">
      <c r="A289" s="2" t="s">
        <v>563</v>
      </c>
      <c r="B289" s="3" t="s">
        <v>561</v>
      </c>
      <c r="C289" s="14">
        <v>4881300</v>
      </c>
      <c r="D289" s="14">
        <v>3829704.84</v>
      </c>
      <c r="E289" s="17">
        <f t="shared" si="3"/>
        <v>78.456657857537948</v>
      </c>
    </row>
    <row r="290" spans="1:5" s="10" customFormat="1" ht="31.2" x14ac:dyDescent="0.3">
      <c r="A290" s="2" t="s">
        <v>564</v>
      </c>
      <c r="B290" s="3" t="s">
        <v>643</v>
      </c>
      <c r="C290" s="14">
        <v>2858535100</v>
      </c>
      <c r="D290" s="14">
        <v>2346462705.4499998</v>
      </c>
      <c r="E290" s="17">
        <f t="shared" si="3"/>
        <v>82.086195319063947</v>
      </c>
    </row>
    <row r="291" spans="1:5" s="10" customFormat="1" ht="46.8" x14ac:dyDescent="0.3">
      <c r="A291" s="2" t="s">
        <v>606</v>
      </c>
      <c r="B291" s="3" t="s">
        <v>604</v>
      </c>
      <c r="C291" s="14">
        <f>C292</f>
        <v>522565700</v>
      </c>
      <c r="D291" s="14">
        <f>D292</f>
        <v>258999437.37</v>
      </c>
      <c r="E291" s="17">
        <f t="shared" si="3"/>
        <v>49.563038172999107</v>
      </c>
    </row>
    <row r="292" spans="1:5" s="10" customFormat="1" ht="46.8" x14ac:dyDescent="0.3">
      <c r="A292" s="2" t="s">
        <v>607</v>
      </c>
      <c r="B292" s="3" t="s">
        <v>605</v>
      </c>
      <c r="C292" s="14">
        <v>522565700</v>
      </c>
      <c r="D292" s="14">
        <v>258999437.37</v>
      </c>
      <c r="E292" s="17">
        <f t="shared" si="3"/>
        <v>49.563038172999107</v>
      </c>
    </row>
    <row r="293" spans="1:5" s="10" customFormat="1" ht="46.8" x14ac:dyDescent="0.3">
      <c r="A293" s="2" t="s">
        <v>722</v>
      </c>
      <c r="B293" s="3" t="s">
        <v>724</v>
      </c>
      <c r="C293" s="14">
        <f>C294</f>
        <v>46190600</v>
      </c>
      <c r="D293" s="14">
        <f>D294</f>
        <v>46190600</v>
      </c>
      <c r="E293" s="17">
        <f t="shared" si="3"/>
        <v>100</v>
      </c>
    </row>
    <row r="294" spans="1:5" s="10" customFormat="1" ht="46.8" x14ac:dyDescent="0.3">
      <c r="A294" s="2" t="s">
        <v>723</v>
      </c>
      <c r="B294" s="3" t="s">
        <v>725</v>
      </c>
      <c r="C294" s="14">
        <v>46190600</v>
      </c>
      <c r="D294" s="14">
        <v>46190600</v>
      </c>
      <c r="E294" s="17">
        <f t="shared" si="3"/>
        <v>100</v>
      </c>
    </row>
    <row r="295" spans="1:5" s="10" customFormat="1" ht="37.200000000000003" customHeight="1" x14ac:dyDescent="0.3">
      <c r="A295" s="2" t="s">
        <v>644</v>
      </c>
      <c r="B295" s="3" t="s">
        <v>726</v>
      </c>
      <c r="C295" s="14">
        <f>C296</f>
        <v>834995940</v>
      </c>
      <c r="D295" s="14">
        <f>D296</f>
        <v>428636287.43000001</v>
      </c>
      <c r="E295" s="17">
        <f t="shared" si="3"/>
        <v>51.33393671710548</v>
      </c>
    </row>
    <row r="296" spans="1:5" s="10" customFormat="1" ht="37.200000000000003" customHeight="1" x14ac:dyDescent="0.3">
      <c r="A296" s="2" t="s">
        <v>645</v>
      </c>
      <c r="B296" s="3" t="s">
        <v>727</v>
      </c>
      <c r="C296" s="14">
        <v>834995940</v>
      </c>
      <c r="D296" s="14">
        <v>428636287.43000001</v>
      </c>
      <c r="E296" s="17">
        <f t="shared" si="3"/>
        <v>51.33393671710548</v>
      </c>
    </row>
    <row r="297" spans="1:5" s="10" customFormat="1" ht="31.2" x14ac:dyDescent="0.3">
      <c r="A297" s="2" t="s">
        <v>728</v>
      </c>
      <c r="B297" s="3" t="s">
        <v>732</v>
      </c>
      <c r="C297" s="14">
        <f>C298</f>
        <v>30701200</v>
      </c>
      <c r="D297" s="14">
        <f>D298</f>
        <v>25785488.579999998</v>
      </c>
      <c r="E297" s="17">
        <f t="shared" si="3"/>
        <v>83.988536539288361</v>
      </c>
    </row>
    <row r="298" spans="1:5" s="10" customFormat="1" ht="31.2" x14ac:dyDescent="0.3">
      <c r="A298" s="2" t="s">
        <v>729</v>
      </c>
      <c r="B298" s="3" t="s">
        <v>733</v>
      </c>
      <c r="C298" s="14">
        <v>30701200</v>
      </c>
      <c r="D298" s="14">
        <v>25785488.579999998</v>
      </c>
      <c r="E298" s="17">
        <f t="shared" si="3"/>
        <v>83.988536539288361</v>
      </c>
    </row>
    <row r="299" spans="1:5" s="10" customFormat="1" ht="46.8" x14ac:dyDescent="0.3">
      <c r="A299" s="2" t="s">
        <v>730</v>
      </c>
      <c r="B299" s="3" t="s">
        <v>734</v>
      </c>
      <c r="C299" s="14">
        <f>C300</f>
        <v>356110000</v>
      </c>
      <c r="D299" s="14">
        <f>D300</f>
        <v>202652207.97</v>
      </c>
      <c r="E299" s="17">
        <f t="shared" si="3"/>
        <v>56.907193836174216</v>
      </c>
    </row>
    <row r="300" spans="1:5" s="10" customFormat="1" ht="55.2" customHeight="1" x14ac:dyDescent="0.3">
      <c r="A300" s="2" t="s">
        <v>731</v>
      </c>
      <c r="B300" s="3" t="s">
        <v>735</v>
      </c>
      <c r="C300" s="14">
        <v>356110000</v>
      </c>
      <c r="D300" s="14">
        <v>202652207.97</v>
      </c>
      <c r="E300" s="17">
        <f t="shared" si="3"/>
        <v>56.907193836174216</v>
      </c>
    </row>
    <row r="301" spans="1:5" s="10" customFormat="1" ht="62.4" x14ac:dyDescent="0.3">
      <c r="A301" s="2" t="s">
        <v>308</v>
      </c>
      <c r="B301" s="3" t="s">
        <v>13</v>
      </c>
      <c r="C301" s="14">
        <v>19428400</v>
      </c>
      <c r="D301" s="14">
        <v>19426620.469999999</v>
      </c>
      <c r="E301" s="17">
        <f t="shared" si="3"/>
        <v>99.990840573593289</v>
      </c>
    </row>
    <row r="302" spans="1:5" s="10" customFormat="1" ht="51" customHeight="1" x14ac:dyDescent="0.3">
      <c r="A302" s="2" t="s">
        <v>647</v>
      </c>
      <c r="B302" s="3" t="s">
        <v>646</v>
      </c>
      <c r="C302" s="14">
        <v>236204200</v>
      </c>
      <c r="D302" s="14">
        <v>212064303.62</v>
      </c>
      <c r="E302" s="17">
        <f t="shared" si="3"/>
        <v>89.780073182441299</v>
      </c>
    </row>
    <row r="303" spans="1:5" s="10" customFormat="1" ht="46.8" x14ac:dyDescent="0.3">
      <c r="A303" s="2" t="s">
        <v>309</v>
      </c>
      <c r="B303" s="3" t="s">
        <v>14</v>
      </c>
      <c r="C303" s="14">
        <v>1133800</v>
      </c>
      <c r="D303" s="14">
        <v>1133800</v>
      </c>
      <c r="E303" s="17">
        <f t="shared" si="3"/>
        <v>100</v>
      </c>
    </row>
    <row r="304" spans="1:5" s="10" customFormat="1" ht="38.4" customHeight="1" x14ac:dyDescent="0.3">
      <c r="A304" s="2" t="s">
        <v>402</v>
      </c>
      <c r="B304" s="3" t="s">
        <v>403</v>
      </c>
      <c r="C304" s="14">
        <f>C305</f>
        <v>22227300</v>
      </c>
      <c r="D304" s="14">
        <f>D305</f>
        <v>20579214.760000002</v>
      </c>
      <c r="E304" s="17">
        <f t="shared" si="3"/>
        <v>92.585310676510417</v>
      </c>
    </row>
    <row r="305" spans="1:5" ht="46.8" x14ac:dyDescent="0.3">
      <c r="A305" s="2" t="s">
        <v>310</v>
      </c>
      <c r="B305" s="3" t="s">
        <v>15</v>
      </c>
      <c r="C305" s="14">
        <v>22227300</v>
      </c>
      <c r="D305" s="14">
        <v>20579214.760000002</v>
      </c>
      <c r="E305" s="17">
        <f t="shared" si="3"/>
        <v>92.585310676510417</v>
      </c>
    </row>
    <row r="306" spans="1:5" ht="31.2" x14ac:dyDescent="0.3">
      <c r="A306" s="2" t="s">
        <v>565</v>
      </c>
      <c r="B306" s="3" t="s">
        <v>567</v>
      </c>
      <c r="C306" s="14">
        <f>C307</f>
        <v>33640000</v>
      </c>
      <c r="D306" s="14">
        <f>D307</f>
        <v>22000598.109999999</v>
      </c>
      <c r="E306" s="17">
        <f t="shared" si="3"/>
        <v>65.400113287752674</v>
      </c>
    </row>
    <row r="307" spans="1:5" ht="31.2" x14ac:dyDescent="0.3">
      <c r="A307" s="2" t="s">
        <v>566</v>
      </c>
      <c r="B307" s="3" t="s">
        <v>568</v>
      </c>
      <c r="C307" s="14">
        <v>33640000</v>
      </c>
      <c r="D307" s="14">
        <v>22000598.109999999</v>
      </c>
      <c r="E307" s="17">
        <f t="shared" si="3"/>
        <v>65.400113287752674</v>
      </c>
    </row>
    <row r="308" spans="1:5" ht="46.8" x14ac:dyDescent="0.3">
      <c r="A308" s="2" t="s">
        <v>736</v>
      </c>
      <c r="B308" s="3" t="s">
        <v>738</v>
      </c>
      <c r="C308" s="14">
        <f>C309</f>
        <v>1401700</v>
      </c>
      <c r="D308" s="14">
        <f>D309</f>
        <v>1401700</v>
      </c>
      <c r="E308" s="17">
        <f t="shared" si="3"/>
        <v>100</v>
      </c>
    </row>
    <row r="309" spans="1:5" ht="46.8" x14ac:dyDescent="0.3">
      <c r="A309" s="2" t="s">
        <v>737</v>
      </c>
      <c r="B309" s="3" t="s">
        <v>739</v>
      </c>
      <c r="C309" s="14">
        <v>1401700</v>
      </c>
      <c r="D309" s="14">
        <v>1401700</v>
      </c>
      <c r="E309" s="17">
        <f t="shared" si="3"/>
        <v>100</v>
      </c>
    </row>
    <row r="310" spans="1:5" ht="31.2" x14ac:dyDescent="0.3">
      <c r="A310" s="2" t="s">
        <v>404</v>
      </c>
      <c r="B310" s="3" t="s">
        <v>405</v>
      </c>
      <c r="C310" s="14">
        <f>C311</f>
        <v>10134900</v>
      </c>
      <c r="D310" s="14">
        <f>D311</f>
        <v>10134900</v>
      </c>
      <c r="E310" s="17">
        <f t="shared" si="3"/>
        <v>100</v>
      </c>
    </row>
    <row r="311" spans="1:5" ht="31.2" x14ac:dyDescent="0.3">
      <c r="A311" s="2" t="s">
        <v>311</v>
      </c>
      <c r="B311" s="3" t="s">
        <v>16</v>
      </c>
      <c r="C311" s="14">
        <v>10134900</v>
      </c>
      <c r="D311" s="14">
        <v>10134900</v>
      </c>
      <c r="E311" s="17">
        <f t="shared" si="3"/>
        <v>100</v>
      </c>
    </row>
    <row r="312" spans="1:5" ht="31.2" x14ac:dyDescent="0.3">
      <c r="A312" s="2" t="s">
        <v>569</v>
      </c>
      <c r="B312" s="3" t="s">
        <v>573</v>
      </c>
      <c r="C312" s="14">
        <f>C313</f>
        <v>516737900</v>
      </c>
      <c r="D312" s="14">
        <f>D313</f>
        <v>449852600.31</v>
      </c>
      <c r="E312" s="17">
        <f t="shared" si="3"/>
        <v>87.056242692862284</v>
      </c>
    </row>
    <row r="313" spans="1:5" ht="46.8" x14ac:dyDescent="0.3">
      <c r="A313" s="2" t="s">
        <v>570</v>
      </c>
      <c r="B313" s="3" t="s">
        <v>574</v>
      </c>
      <c r="C313" s="14">
        <v>516737900</v>
      </c>
      <c r="D313" s="14">
        <v>449852600.31</v>
      </c>
      <c r="E313" s="17">
        <f t="shared" si="3"/>
        <v>87.056242692862284</v>
      </c>
    </row>
    <row r="314" spans="1:5" ht="31.2" x14ac:dyDescent="0.3">
      <c r="A314" s="4" t="s">
        <v>571</v>
      </c>
      <c r="B314" s="3" t="s">
        <v>575</v>
      </c>
      <c r="C314" s="14">
        <f>C315</f>
        <v>862383100</v>
      </c>
      <c r="D314" s="14">
        <f>D315</f>
        <v>857695273.01999998</v>
      </c>
      <c r="E314" s="17">
        <f t="shared" si="3"/>
        <v>99.456410152286139</v>
      </c>
    </row>
    <row r="315" spans="1:5" ht="46.8" x14ac:dyDescent="0.3">
      <c r="A315" s="4" t="s">
        <v>572</v>
      </c>
      <c r="B315" s="3" t="s">
        <v>576</v>
      </c>
      <c r="C315" s="14">
        <v>862383100</v>
      </c>
      <c r="D315" s="14">
        <v>857695273.01999998</v>
      </c>
      <c r="E315" s="17">
        <f t="shared" ref="E315:E385" si="4">D315/C315*100</f>
        <v>99.456410152286139</v>
      </c>
    </row>
    <row r="316" spans="1:5" x14ac:dyDescent="0.3">
      <c r="A316" s="2" t="s">
        <v>740</v>
      </c>
      <c r="B316" s="3" t="s">
        <v>742</v>
      </c>
      <c r="C316" s="14">
        <f>C317</f>
        <v>22376000</v>
      </c>
      <c r="D316" s="14">
        <f>D317</f>
        <v>22376000</v>
      </c>
      <c r="E316" s="17">
        <f t="shared" si="4"/>
        <v>100</v>
      </c>
    </row>
    <row r="317" spans="1:5" ht="31.2" x14ac:dyDescent="0.3">
      <c r="A317" s="2" t="s">
        <v>741</v>
      </c>
      <c r="B317" s="3" t="s">
        <v>743</v>
      </c>
      <c r="C317" s="14">
        <v>22376000</v>
      </c>
      <c r="D317" s="14">
        <v>22376000</v>
      </c>
      <c r="E317" s="17">
        <f t="shared" si="4"/>
        <v>100</v>
      </c>
    </row>
    <row r="318" spans="1:5" ht="31.2" x14ac:dyDescent="0.3">
      <c r="A318" s="2" t="s">
        <v>406</v>
      </c>
      <c r="B318" s="3" t="s">
        <v>407</v>
      </c>
      <c r="C318" s="14">
        <f>C319</f>
        <v>5482300</v>
      </c>
      <c r="D318" s="14">
        <f>D319</f>
        <v>5482300</v>
      </c>
      <c r="E318" s="17">
        <f t="shared" si="4"/>
        <v>100</v>
      </c>
    </row>
    <row r="319" spans="1:5" ht="31.2" x14ac:dyDescent="0.3">
      <c r="A319" s="2" t="s">
        <v>312</v>
      </c>
      <c r="B319" s="3" t="s">
        <v>17</v>
      </c>
      <c r="C319" s="14">
        <v>5482300</v>
      </c>
      <c r="D319" s="14">
        <v>5482300</v>
      </c>
      <c r="E319" s="17">
        <f t="shared" si="4"/>
        <v>100</v>
      </c>
    </row>
    <row r="320" spans="1:5" x14ac:dyDescent="0.3">
      <c r="A320" s="2" t="s">
        <v>408</v>
      </c>
      <c r="B320" s="3" t="s">
        <v>409</v>
      </c>
      <c r="C320" s="14">
        <f>C321</f>
        <v>91503700</v>
      </c>
      <c r="D320" s="14">
        <f>D321</f>
        <v>69043881.329999998</v>
      </c>
      <c r="E320" s="17">
        <f t="shared" si="4"/>
        <v>75.454742627893737</v>
      </c>
    </row>
    <row r="321" spans="1:5" ht="31.2" x14ac:dyDescent="0.3">
      <c r="A321" s="2" t="s">
        <v>313</v>
      </c>
      <c r="B321" s="3" t="s">
        <v>18</v>
      </c>
      <c r="C321" s="14">
        <v>91503700</v>
      </c>
      <c r="D321" s="14">
        <v>69043881.329999998</v>
      </c>
      <c r="E321" s="17">
        <f t="shared" si="4"/>
        <v>75.454742627893737</v>
      </c>
    </row>
    <row r="322" spans="1:5" ht="31.2" x14ac:dyDescent="0.3">
      <c r="A322" s="2" t="s">
        <v>410</v>
      </c>
      <c r="B322" s="3" t="s">
        <v>411</v>
      </c>
      <c r="C322" s="14">
        <f>C323</f>
        <v>551339200</v>
      </c>
      <c r="D322" s="14">
        <f>D323</f>
        <v>481631723.06</v>
      </c>
      <c r="E322" s="17">
        <f t="shared" si="4"/>
        <v>87.356698573219532</v>
      </c>
    </row>
    <row r="323" spans="1:5" ht="46.8" x14ac:dyDescent="0.3">
      <c r="A323" s="2" t="s">
        <v>314</v>
      </c>
      <c r="B323" s="3" t="s">
        <v>154</v>
      </c>
      <c r="C323" s="14">
        <v>551339200</v>
      </c>
      <c r="D323" s="14">
        <v>481631723.06</v>
      </c>
      <c r="E323" s="17">
        <f t="shared" si="4"/>
        <v>87.356698573219532</v>
      </c>
    </row>
    <row r="324" spans="1:5" ht="66.599999999999994" customHeight="1" x14ac:dyDescent="0.3">
      <c r="A324" s="2" t="s">
        <v>412</v>
      </c>
      <c r="B324" s="3" t="s">
        <v>648</v>
      </c>
      <c r="C324" s="14">
        <f>C325</f>
        <v>74845100</v>
      </c>
      <c r="D324" s="14">
        <f>D325</f>
        <v>41360300</v>
      </c>
      <c r="E324" s="17">
        <f t="shared" si="4"/>
        <v>55.261199463959564</v>
      </c>
    </row>
    <row r="325" spans="1:5" s="9" customFormat="1" ht="66.599999999999994" customHeight="1" x14ac:dyDescent="0.3">
      <c r="A325" s="2" t="s">
        <v>315</v>
      </c>
      <c r="B325" s="3" t="s">
        <v>649</v>
      </c>
      <c r="C325" s="14">
        <v>74845100</v>
      </c>
      <c r="D325" s="14">
        <v>41360300</v>
      </c>
      <c r="E325" s="17">
        <f t="shared" si="4"/>
        <v>55.261199463959564</v>
      </c>
    </row>
    <row r="326" spans="1:5" s="9" customFormat="1" ht="31.2" x14ac:dyDescent="0.3">
      <c r="A326" s="2" t="s">
        <v>578</v>
      </c>
      <c r="B326" s="3" t="s">
        <v>577</v>
      </c>
      <c r="C326" s="14">
        <v>8280500</v>
      </c>
      <c r="D326" s="14">
        <v>8280500</v>
      </c>
      <c r="E326" s="17">
        <f t="shared" si="4"/>
        <v>100</v>
      </c>
    </row>
    <row r="327" spans="1:5" s="9" customFormat="1" ht="31.2" x14ac:dyDescent="0.3">
      <c r="A327" s="2" t="s">
        <v>413</v>
      </c>
      <c r="B327" s="3" t="s">
        <v>414</v>
      </c>
      <c r="C327" s="14">
        <f>C328</f>
        <v>319619900</v>
      </c>
      <c r="D327" s="14">
        <f>D328</f>
        <v>246534427.59</v>
      </c>
      <c r="E327" s="17">
        <f t="shared" si="4"/>
        <v>77.13362891046522</v>
      </c>
    </row>
    <row r="328" spans="1:5" s="9" customFormat="1" ht="31.2" x14ac:dyDescent="0.3">
      <c r="A328" s="2" t="s">
        <v>316</v>
      </c>
      <c r="B328" s="3" t="s">
        <v>155</v>
      </c>
      <c r="C328" s="14">
        <v>319619900</v>
      </c>
      <c r="D328" s="14">
        <v>246534427.59</v>
      </c>
      <c r="E328" s="17">
        <f t="shared" si="4"/>
        <v>77.13362891046522</v>
      </c>
    </row>
    <row r="329" spans="1:5" s="10" customFormat="1" x14ac:dyDescent="0.3">
      <c r="A329" s="2" t="s">
        <v>582</v>
      </c>
      <c r="B329" s="3" t="s">
        <v>579</v>
      </c>
      <c r="C329" s="14">
        <f>C330</f>
        <v>7298800</v>
      </c>
      <c r="D329" s="14">
        <f>D330</f>
        <v>6146440.3899999997</v>
      </c>
      <c r="E329" s="17">
        <f t="shared" si="4"/>
        <v>84.211656573683342</v>
      </c>
    </row>
    <row r="330" spans="1:5" s="10" customFormat="1" ht="31.2" x14ac:dyDescent="0.3">
      <c r="A330" s="2" t="s">
        <v>583</v>
      </c>
      <c r="B330" s="3" t="s">
        <v>580</v>
      </c>
      <c r="C330" s="14">
        <v>7298800</v>
      </c>
      <c r="D330" s="14">
        <v>6146440.3899999997</v>
      </c>
      <c r="E330" s="17">
        <f t="shared" si="4"/>
        <v>84.211656573683342</v>
      </c>
    </row>
    <row r="331" spans="1:5" s="10" customFormat="1" ht="52.8" customHeight="1" x14ac:dyDescent="0.3">
      <c r="A331" s="2" t="s">
        <v>584</v>
      </c>
      <c r="B331" s="3" t="s">
        <v>581</v>
      </c>
      <c r="C331" s="14">
        <v>103507300</v>
      </c>
      <c r="D331" s="14">
        <v>90457366.310000002</v>
      </c>
      <c r="E331" s="17">
        <f t="shared" si="4"/>
        <v>87.392257657189404</v>
      </c>
    </row>
    <row r="332" spans="1:5" s="10" customFormat="1" ht="46.8" x14ac:dyDescent="0.3">
      <c r="A332" s="2" t="s">
        <v>746</v>
      </c>
      <c r="B332" s="3" t="s">
        <v>744</v>
      </c>
      <c r="C332" s="14">
        <f>C333</f>
        <v>84126800</v>
      </c>
      <c r="D332" s="14">
        <f>D333</f>
        <v>24716950.879999999</v>
      </c>
      <c r="E332" s="17">
        <f t="shared" si="4"/>
        <v>29.380590822425194</v>
      </c>
    </row>
    <row r="333" spans="1:5" s="10" customFormat="1" ht="62.4" x14ac:dyDescent="0.3">
      <c r="A333" s="2" t="s">
        <v>747</v>
      </c>
      <c r="B333" s="3" t="s">
        <v>745</v>
      </c>
      <c r="C333" s="14">
        <v>84126800</v>
      </c>
      <c r="D333" s="14">
        <v>24716950.879999999</v>
      </c>
      <c r="E333" s="17">
        <f t="shared" si="4"/>
        <v>29.380590822425194</v>
      </c>
    </row>
    <row r="334" spans="1:5" s="10" customFormat="1" ht="31.2" x14ac:dyDescent="0.3">
      <c r="A334" s="2" t="s">
        <v>750</v>
      </c>
      <c r="B334" s="3" t="s">
        <v>748</v>
      </c>
      <c r="C334" s="14">
        <f>C335</f>
        <v>32743400</v>
      </c>
      <c r="D334" s="14">
        <f>D335</f>
        <v>0</v>
      </c>
      <c r="E334" s="17">
        <f t="shared" si="4"/>
        <v>0</v>
      </c>
    </row>
    <row r="335" spans="1:5" s="10" customFormat="1" ht="31.2" x14ac:dyDescent="0.3">
      <c r="A335" s="2" t="s">
        <v>751</v>
      </c>
      <c r="B335" s="3" t="s">
        <v>749</v>
      </c>
      <c r="C335" s="14">
        <v>32743400</v>
      </c>
      <c r="D335" s="14">
        <v>0</v>
      </c>
      <c r="E335" s="17">
        <f t="shared" si="4"/>
        <v>0</v>
      </c>
    </row>
    <row r="336" spans="1:5" s="10" customFormat="1" ht="31.2" x14ac:dyDescent="0.3">
      <c r="A336" s="2" t="s">
        <v>754</v>
      </c>
      <c r="B336" s="3" t="s">
        <v>752</v>
      </c>
      <c r="C336" s="14">
        <f>C337</f>
        <v>1082165200</v>
      </c>
      <c r="D336" s="14">
        <f>D337</f>
        <v>782162083.47000003</v>
      </c>
      <c r="E336" s="17">
        <f t="shared" si="4"/>
        <v>72.277512109056914</v>
      </c>
    </row>
    <row r="337" spans="1:5" s="10" customFormat="1" ht="31.2" x14ac:dyDescent="0.3">
      <c r="A337" s="2" t="s">
        <v>755</v>
      </c>
      <c r="B337" s="3" t="s">
        <v>753</v>
      </c>
      <c r="C337" s="14">
        <v>1082165200</v>
      </c>
      <c r="D337" s="14">
        <v>782162083.47000003</v>
      </c>
      <c r="E337" s="17">
        <f t="shared" si="4"/>
        <v>72.277512109056914</v>
      </c>
    </row>
    <row r="338" spans="1:5" s="10" customFormat="1" ht="46.8" x14ac:dyDescent="0.3">
      <c r="A338" s="2" t="s">
        <v>878</v>
      </c>
      <c r="B338" s="3" t="s">
        <v>880</v>
      </c>
      <c r="C338" s="14">
        <f>C339</f>
        <v>156526400</v>
      </c>
      <c r="D338" s="14">
        <f>D339</f>
        <v>156526400</v>
      </c>
      <c r="E338" s="17">
        <f t="shared" si="4"/>
        <v>100</v>
      </c>
    </row>
    <row r="339" spans="1:5" s="10" customFormat="1" ht="62.4" x14ac:dyDescent="0.3">
      <c r="A339" s="2" t="s">
        <v>879</v>
      </c>
      <c r="B339" s="3" t="s">
        <v>881</v>
      </c>
      <c r="C339" s="14">
        <v>156526400</v>
      </c>
      <c r="D339" s="14">
        <v>156526400</v>
      </c>
      <c r="E339" s="17">
        <f t="shared" si="4"/>
        <v>100</v>
      </c>
    </row>
    <row r="340" spans="1:5" s="10" customFormat="1" ht="31.2" x14ac:dyDescent="0.3">
      <c r="A340" s="2" t="s">
        <v>758</v>
      </c>
      <c r="B340" s="3" t="s">
        <v>756</v>
      </c>
      <c r="C340" s="14">
        <f>C341</f>
        <v>52000000</v>
      </c>
      <c r="D340" s="14">
        <f>D341</f>
        <v>0</v>
      </c>
      <c r="E340" s="17">
        <f t="shared" si="4"/>
        <v>0</v>
      </c>
    </row>
    <row r="341" spans="1:5" s="10" customFormat="1" ht="31.2" x14ac:dyDescent="0.3">
      <c r="A341" s="2" t="s">
        <v>759</v>
      </c>
      <c r="B341" s="3" t="s">
        <v>757</v>
      </c>
      <c r="C341" s="14">
        <v>52000000</v>
      </c>
      <c r="D341" s="14">
        <v>0</v>
      </c>
      <c r="E341" s="17">
        <f t="shared" si="4"/>
        <v>0</v>
      </c>
    </row>
    <row r="342" spans="1:5" s="10" customFormat="1" ht="46.8" x14ac:dyDescent="0.3">
      <c r="A342" s="2" t="s">
        <v>933</v>
      </c>
      <c r="B342" s="3" t="s">
        <v>935</v>
      </c>
      <c r="C342" s="14">
        <f>C343</f>
        <v>32630700</v>
      </c>
      <c r="D342" s="14">
        <f>D343</f>
        <v>0</v>
      </c>
      <c r="E342" s="17">
        <f t="shared" si="4"/>
        <v>0</v>
      </c>
    </row>
    <row r="343" spans="1:5" s="10" customFormat="1" ht="62.4" x14ac:dyDescent="0.3">
      <c r="A343" s="2" t="s">
        <v>934</v>
      </c>
      <c r="B343" s="3" t="s">
        <v>936</v>
      </c>
      <c r="C343" s="14">
        <v>32630700</v>
      </c>
      <c r="D343" s="14">
        <v>0</v>
      </c>
      <c r="E343" s="17">
        <f t="shared" si="4"/>
        <v>0</v>
      </c>
    </row>
    <row r="344" spans="1:5" s="10" customFormat="1" ht="62.4" x14ac:dyDescent="0.3">
      <c r="A344" s="2" t="s">
        <v>415</v>
      </c>
      <c r="B344" s="3" t="s">
        <v>416</v>
      </c>
      <c r="C344" s="14">
        <f>C345</f>
        <v>370910800</v>
      </c>
      <c r="D344" s="14">
        <f>D345</f>
        <v>162481874.62</v>
      </c>
      <c r="E344" s="17">
        <f t="shared" si="4"/>
        <v>43.806185913162949</v>
      </c>
    </row>
    <row r="345" spans="1:5" s="10" customFormat="1" ht="65.25" customHeight="1" x14ac:dyDescent="0.3">
      <c r="A345" s="2" t="s">
        <v>317</v>
      </c>
      <c r="B345" s="3" t="s">
        <v>8</v>
      </c>
      <c r="C345" s="14">
        <v>370910800</v>
      </c>
      <c r="D345" s="14">
        <v>162481874.62</v>
      </c>
      <c r="E345" s="17">
        <f t="shared" si="4"/>
        <v>43.806185913162949</v>
      </c>
    </row>
    <row r="346" spans="1:5" s="10" customFormat="1" ht="46.8" x14ac:dyDescent="0.3">
      <c r="A346" s="2" t="s">
        <v>765</v>
      </c>
      <c r="B346" s="3" t="s">
        <v>760</v>
      </c>
      <c r="C346" s="14">
        <f>C347</f>
        <v>887018100</v>
      </c>
      <c r="D346" s="14">
        <f>D347</f>
        <v>234436010.19999999</v>
      </c>
      <c r="E346" s="17">
        <f t="shared" si="4"/>
        <v>26.42967603479568</v>
      </c>
    </row>
    <row r="347" spans="1:5" s="10" customFormat="1" ht="46.8" x14ac:dyDescent="0.3">
      <c r="A347" s="2" t="s">
        <v>764</v>
      </c>
      <c r="B347" s="3" t="s">
        <v>761</v>
      </c>
      <c r="C347" s="14">
        <v>887018100</v>
      </c>
      <c r="D347" s="14">
        <v>234436010.19999999</v>
      </c>
      <c r="E347" s="17">
        <f t="shared" si="4"/>
        <v>26.42967603479568</v>
      </c>
    </row>
    <row r="348" spans="1:5" s="10" customFormat="1" ht="46.8" x14ac:dyDescent="0.3">
      <c r="A348" s="2" t="s">
        <v>766</v>
      </c>
      <c r="B348" s="3" t="s">
        <v>762</v>
      </c>
      <c r="C348" s="14">
        <f>C349</f>
        <v>38442200</v>
      </c>
      <c r="D348" s="14">
        <f>D349</f>
        <v>38442200</v>
      </c>
      <c r="E348" s="17">
        <f t="shared" si="4"/>
        <v>100</v>
      </c>
    </row>
    <row r="349" spans="1:5" s="10" customFormat="1" ht="46.8" x14ac:dyDescent="0.3">
      <c r="A349" s="2" t="s">
        <v>767</v>
      </c>
      <c r="B349" s="3" t="s">
        <v>763</v>
      </c>
      <c r="C349" s="14">
        <v>38442200</v>
      </c>
      <c r="D349" s="14">
        <v>38442200</v>
      </c>
      <c r="E349" s="17">
        <f t="shared" si="4"/>
        <v>100</v>
      </c>
    </row>
    <row r="350" spans="1:5" s="10" customFormat="1" ht="31.2" x14ac:dyDescent="0.3">
      <c r="A350" s="2" t="s">
        <v>882</v>
      </c>
      <c r="B350" s="3" t="s">
        <v>884</v>
      </c>
      <c r="C350" s="14">
        <f>C351</f>
        <v>92022300</v>
      </c>
      <c r="D350" s="14">
        <f>D351</f>
        <v>43158700</v>
      </c>
      <c r="E350" s="17">
        <f t="shared" si="4"/>
        <v>46.900262219049075</v>
      </c>
    </row>
    <row r="351" spans="1:5" s="10" customFormat="1" ht="31.2" x14ac:dyDescent="0.3">
      <c r="A351" s="2" t="s">
        <v>883</v>
      </c>
      <c r="B351" s="3" t="s">
        <v>885</v>
      </c>
      <c r="C351" s="14">
        <v>92022300</v>
      </c>
      <c r="D351" s="14">
        <v>43158700</v>
      </c>
      <c r="E351" s="17">
        <f t="shared" si="4"/>
        <v>46.900262219049075</v>
      </c>
    </row>
    <row r="352" spans="1:5" s="10" customFormat="1" x14ac:dyDescent="0.3">
      <c r="A352" s="19" t="s">
        <v>318</v>
      </c>
      <c r="B352" s="20" t="s">
        <v>19</v>
      </c>
      <c r="C352" s="13">
        <f>C353+C355+C357+C359+C360+C361+C363+C365+C367+C369+C371+C373+C374+C376+C378+C380+C382+C384+C386</f>
        <v>3524409700</v>
      </c>
      <c r="D352" s="13">
        <f>D353+D355+D357+D359+D360+D361+D363+D365+D367+D369+D371+D373+D374+D376+D378+D380+D382+D384+D386</f>
        <v>2548696724.8700004</v>
      </c>
      <c r="E352" s="18">
        <f t="shared" si="4"/>
        <v>72.315563223821584</v>
      </c>
    </row>
    <row r="353" spans="1:5" s="10" customFormat="1" ht="19.8" customHeight="1" x14ac:dyDescent="0.3">
      <c r="A353" s="2" t="s">
        <v>652</v>
      </c>
      <c r="B353" s="3" t="s">
        <v>650</v>
      </c>
      <c r="C353" s="14">
        <f>C354</f>
        <v>54710800</v>
      </c>
      <c r="D353" s="14">
        <f>D354</f>
        <v>0</v>
      </c>
      <c r="E353" s="17">
        <f t="shared" si="4"/>
        <v>0</v>
      </c>
    </row>
    <row r="354" spans="1:5" s="10" customFormat="1" ht="37.200000000000003" customHeight="1" x14ac:dyDescent="0.3">
      <c r="A354" s="2" t="s">
        <v>653</v>
      </c>
      <c r="B354" s="3" t="s">
        <v>651</v>
      </c>
      <c r="C354" s="14">
        <v>54710800</v>
      </c>
      <c r="D354" s="14">
        <v>0</v>
      </c>
      <c r="E354" s="17">
        <f t="shared" si="4"/>
        <v>0</v>
      </c>
    </row>
    <row r="355" spans="1:5" s="10" customFormat="1" ht="31.2" x14ac:dyDescent="0.3">
      <c r="A355" s="2" t="s">
        <v>417</v>
      </c>
      <c r="B355" s="3" t="s">
        <v>768</v>
      </c>
      <c r="C355" s="14">
        <f>C356</f>
        <v>33806900</v>
      </c>
      <c r="D355" s="14">
        <f>D356</f>
        <v>24821994.84</v>
      </c>
      <c r="E355" s="17">
        <f t="shared" si="4"/>
        <v>73.422865864660764</v>
      </c>
    </row>
    <row r="356" spans="1:5" s="10" customFormat="1" ht="46.8" x14ac:dyDescent="0.3">
      <c r="A356" s="2" t="s">
        <v>319</v>
      </c>
      <c r="B356" s="3" t="s">
        <v>769</v>
      </c>
      <c r="C356" s="14">
        <v>33806900</v>
      </c>
      <c r="D356" s="14">
        <v>24821994.84</v>
      </c>
      <c r="E356" s="17">
        <f t="shared" si="4"/>
        <v>73.422865864660764</v>
      </c>
    </row>
    <row r="357" spans="1:5" s="10" customFormat="1" ht="46.8" x14ac:dyDescent="0.3">
      <c r="A357" s="2" t="s">
        <v>418</v>
      </c>
      <c r="B357" s="3" t="s">
        <v>419</v>
      </c>
      <c r="C357" s="14">
        <f>C358</f>
        <v>3779100</v>
      </c>
      <c r="D357" s="14">
        <f>D358</f>
        <v>3026983.77</v>
      </c>
      <c r="E357" s="17">
        <f t="shared" si="4"/>
        <v>80.098006668254357</v>
      </c>
    </row>
    <row r="358" spans="1:5" s="10" customFormat="1" ht="46.8" x14ac:dyDescent="0.3">
      <c r="A358" s="2" t="s">
        <v>320</v>
      </c>
      <c r="B358" s="3" t="s">
        <v>20</v>
      </c>
      <c r="C358" s="14">
        <v>3779100</v>
      </c>
      <c r="D358" s="14">
        <v>3026983.77</v>
      </c>
      <c r="E358" s="17">
        <f t="shared" si="4"/>
        <v>80.098006668254357</v>
      </c>
    </row>
    <row r="359" spans="1:5" s="10" customFormat="1" ht="31.2" x14ac:dyDescent="0.3">
      <c r="A359" s="2" t="s">
        <v>321</v>
      </c>
      <c r="B359" s="3" t="s">
        <v>21</v>
      </c>
      <c r="C359" s="14">
        <v>5292000</v>
      </c>
      <c r="D359" s="14">
        <v>496584.45</v>
      </c>
      <c r="E359" s="17">
        <f t="shared" si="4"/>
        <v>9.3836819727891161</v>
      </c>
    </row>
    <row r="360" spans="1:5" s="10" customFormat="1" ht="31.2" x14ac:dyDescent="0.3">
      <c r="A360" s="2" t="s">
        <v>322</v>
      </c>
      <c r="B360" s="3" t="s">
        <v>22</v>
      </c>
      <c r="C360" s="14">
        <v>351880400</v>
      </c>
      <c r="D360" s="14">
        <v>227013196.97</v>
      </c>
      <c r="E360" s="17">
        <f t="shared" si="4"/>
        <v>64.514305704438215</v>
      </c>
    </row>
    <row r="361" spans="1:5" s="10" customFormat="1" ht="79.8" customHeight="1" x14ac:dyDescent="0.3">
      <c r="A361" s="2" t="s">
        <v>656</v>
      </c>
      <c r="B361" s="21" t="s">
        <v>654</v>
      </c>
      <c r="C361" s="14">
        <f>C362</f>
        <v>10410700</v>
      </c>
      <c r="D361" s="14">
        <f>D362</f>
        <v>10410700</v>
      </c>
      <c r="E361" s="17">
        <f t="shared" si="4"/>
        <v>100</v>
      </c>
    </row>
    <row r="362" spans="1:5" s="10" customFormat="1" ht="81" customHeight="1" x14ac:dyDescent="0.3">
      <c r="A362" s="2" t="s">
        <v>657</v>
      </c>
      <c r="B362" s="21" t="s">
        <v>655</v>
      </c>
      <c r="C362" s="14">
        <v>10410700</v>
      </c>
      <c r="D362" s="14">
        <v>10410700</v>
      </c>
      <c r="E362" s="17">
        <f t="shared" si="4"/>
        <v>100</v>
      </c>
    </row>
    <row r="363" spans="1:5" s="10" customFormat="1" ht="46.8" x14ac:dyDescent="0.3">
      <c r="A363" s="2" t="s">
        <v>420</v>
      </c>
      <c r="B363" s="3" t="s">
        <v>421</v>
      </c>
      <c r="C363" s="14">
        <f>C364</f>
        <v>6295700</v>
      </c>
      <c r="D363" s="14">
        <f>D364</f>
        <v>6295700</v>
      </c>
      <c r="E363" s="17">
        <f t="shared" si="4"/>
        <v>100</v>
      </c>
    </row>
    <row r="364" spans="1:5" s="10" customFormat="1" ht="50.25" customHeight="1" x14ac:dyDescent="0.3">
      <c r="A364" s="2" t="s">
        <v>323</v>
      </c>
      <c r="B364" s="3" t="s">
        <v>23</v>
      </c>
      <c r="C364" s="14">
        <v>6295700</v>
      </c>
      <c r="D364" s="14">
        <v>6295700</v>
      </c>
      <c r="E364" s="17">
        <f t="shared" si="4"/>
        <v>100</v>
      </c>
    </row>
    <row r="365" spans="1:5" s="10" customFormat="1" ht="50.25" customHeight="1" x14ac:dyDescent="0.3">
      <c r="A365" s="2" t="s">
        <v>422</v>
      </c>
      <c r="B365" s="3" t="s">
        <v>423</v>
      </c>
      <c r="C365" s="14">
        <f>C366</f>
        <v>7985800</v>
      </c>
      <c r="D365" s="14">
        <f>D366</f>
        <v>7985800</v>
      </c>
      <c r="E365" s="17">
        <f t="shared" si="4"/>
        <v>100</v>
      </c>
    </row>
    <row r="366" spans="1:5" s="10" customFormat="1" ht="62.4" x14ac:dyDescent="0.3">
      <c r="A366" s="2" t="s">
        <v>324</v>
      </c>
      <c r="B366" s="3" t="s">
        <v>24</v>
      </c>
      <c r="C366" s="14">
        <v>7985800</v>
      </c>
      <c r="D366" s="14">
        <v>7985800</v>
      </c>
      <c r="E366" s="17">
        <f t="shared" si="4"/>
        <v>100</v>
      </c>
    </row>
    <row r="367" spans="1:5" s="10" customFormat="1" ht="46.8" x14ac:dyDescent="0.3">
      <c r="A367" s="2" t="s">
        <v>424</v>
      </c>
      <c r="B367" s="3" t="s">
        <v>425</v>
      </c>
      <c r="C367" s="14">
        <f>C368</f>
        <v>105268900</v>
      </c>
      <c r="D367" s="14">
        <f>D368</f>
        <v>69791794.969999999</v>
      </c>
      <c r="E367" s="17">
        <f t="shared" si="4"/>
        <v>66.298588633490041</v>
      </c>
    </row>
    <row r="368" spans="1:5" s="10" customFormat="1" ht="62.4" x14ac:dyDescent="0.3">
      <c r="A368" s="2" t="s">
        <v>325</v>
      </c>
      <c r="B368" s="3" t="s">
        <v>25</v>
      </c>
      <c r="C368" s="14">
        <v>105268900</v>
      </c>
      <c r="D368" s="14">
        <v>69791794.969999999</v>
      </c>
      <c r="E368" s="17">
        <f t="shared" si="4"/>
        <v>66.298588633490041</v>
      </c>
    </row>
    <row r="369" spans="1:5" s="10" customFormat="1" ht="69" customHeight="1" x14ac:dyDescent="0.3">
      <c r="A369" s="2" t="s">
        <v>426</v>
      </c>
      <c r="B369" s="3" t="s">
        <v>658</v>
      </c>
      <c r="C369" s="14">
        <f>C370</f>
        <v>131000</v>
      </c>
      <c r="D369" s="14">
        <f>D370</f>
        <v>40074.480000000003</v>
      </c>
      <c r="E369" s="17">
        <f t="shared" si="4"/>
        <v>30.591206106870235</v>
      </c>
    </row>
    <row r="370" spans="1:5" s="10" customFormat="1" ht="84" customHeight="1" x14ac:dyDescent="0.3">
      <c r="A370" s="2" t="s">
        <v>326</v>
      </c>
      <c r="B370" s="3" t="s">
        <v>659</v>
      </c>
      <c r="C370" s="14">
        <v>131000</v>
      </c>
      <c r="D370" s="14">
        <v>40074.480000000003</v>
      </c>
      <c r="E370" s="17">
        <f t="shared" si="4"/>
        <v>30.591206106870235</v>
      </c>
    </row>
    <row r="371" spans="1:5" s="10" customFormat="1" ht="31.2" x14ac:dyDescent="0.3">
      <c r="A371" s="2" t="s">
        <v>427</v>
      </c>
      <c r="B371" s="3" t="s">
        <v>428</v>
      </c>
      <c r="C371" s="14">
        <f>C372</f>
        <v>722816000</v>
      </c>
      <c r="D371" s="14">
        <f>D372</f>
        <v>512466318.75</v>
      </c>
      <c r="E371" s="17">
        <f t="shared" si="4"/>
        <v>70.898585359206209</v>
      </c>
    </row>
    <row r="372" spans="1:5" s="10" customFormat="1" ht="31.2" x14ac:dyDescent="0.3">
      <c r="A372" s="2" t="s">
        <v>327</v>
      </c>
      <c r="B372" s="3" t="s">
        <v>26</v>
      </c>
      <c r="C372" s="14">
        <v>722816000</v>
      </c>
      <c r="D372" s="14">
        <v>512466318.75</v>
      </c>
      <c r="E372" s="17">
        <f t="shared" si="4"/>
        <v>70.898585359206209</v>
      </c>
    </row>
    <row r="373" spans="1:5" s="10" customFormat="1" ht="67.8" customHeight="1" x14ac:dyDescent="0.3">
      <c r="A373" s="2" t="s">
        <v>328</v>
      </c>
      <c r="B373" s="3" t="s">
        <v>660</v>
      </c>
      <c r="C373" s="14">
        <v>397409000</v>
      </c>
      <c r="D373" s="14">
        <v>259683495.08000001</v>
      </c>
      <c r="E373" s="17">
        <f t="shared" si="4"/>
        <v>65.344140439698151</v>
      </c>
    </row>
    <row r="374" spans="1:5" s="10" customFormat="1" ht="31.2" x14ac:dyDescent="0.3">
      <c r="A374" s="2" t="s">
        <v>770</v>
      </c>
      <c r="B374" s="3" t="s">
        <v>772</v>
      </c>
      <c r="C374" s="14">
        <f>C375</f>
        <v>33314000</v>
      </c>
      <c r="D374" s="14">
        <f>D375</f>
        <v>15953627.08</v>
      </c>
      <c r="E374" s="17">
        <f t="shared" si="4"/>
        <v>47.888656660863298</v>
      </c>
    </row>
    <row r="375" spans="1:5" s="10" customFormat="1" ht="31.2" x14ac:dyDescent="0.3">
      <c r="A375" s="2" t="s">
        <v>771</v>
      </c>
      <c r="B375" s="3" t="s">
        <v>773</v>
      </c>
      <c r="C375" s="14">
        <v>33314000</v>
      </c>
      <c r="D375" s="14">
        <v>15953627.08</v>
      </c>
      <c r="E375" s="17">
        <f t="shared" si="4"/>
        <v>47.888656660863298</v>
      </c>
    </row>
    <row r="376" spans="1:5" s="10" customFormat="1" x14ac:dyDescent="0.3">
      <c r="A376" s="2" t="s">
        <v>429</v>
      </c>
      <c r="B376" s="3" t="s">
        <v>430</v>
      </c>
      <c r="C376" s="14">
        <f>C377</f>
        <v>8353100</v>
      </c>
      <c r="D376" s="14">
        <f>D377</f>
        <v>4507162.18</v>
      </c>
      <c r="E376" s="17">
        <f t="shared" si="4"/>
        <v>53.95795788389939</v>
      </c>
    </row>
    <row r="377" spans="1:5" s="10" customFormat="1" ht="31.2" x14ac:dyDescent="0.3">
      <c r="A377" s="2" t="s">
        <v>329</v>
      </c>
      <c r="B377" s="3" t="s">
        <v>27</v>
      </c>
      <c r="C377" s="14">
        <v>8353100</v>
      </c>
      <c r="D377" s="14">
        <v>4507162.18</v>
      </c>
      <c r="E377" s="17">
        <f t="shared" si="4"/>
        <v>53.95795788389939</v>
      </c>
    </row>
    <row r="378" spans="1:5" s="10" customFormat="1" ht="55.2" customHeight="1" x14ac:dyDescent="0.3">
      <c r="A378" s="2" t="s">
        <v>431</v>
      </c>
      <c r="B378" s="3" t="s">
        <v>432</v>
      </c>
      <c r="C378" s="14">
        <f>C379</f>
        <v>79657700</v>
      </c>
      <c r="D378" s="14">
        <f>D379</f>
        <v>79657700</v>
      </c>
      <c r="E378" s="17">
        <f t="shared" si="4"/>
        <v>100</v>
      </c>
    </row>
    <row r="379" spans="1:5" s="10" customFormat="1" ht="62.4" x14ac:dyDescent="0.3">
      <c r="A379" s="2" t="s">
        <v>330</v>
      </c>
      <c r="B379" s="3" t="s">
        <v>28</v>
      </c>
      <c r="C379" s="14">
        <v>79657700</v>
      </c>
      <c r="D379" s="14">
        <v>79657700</v>
      </c>
      <c r="E379" s="17">
        <f t="shared" si="4"/>
        <v>100</v>
      </c>
    </row>
    <row r="380" spans="1:5" s="10" customFormat="1" ht="78" x14ac:dyDescent="0.3">
      <c r="A380" s="2" t="s">
        <v>433</v>
      </c>
      <c r="B380" s="3" t="s">
        <v>434</v>
      </c>
      <c r="C380" s="14">
        <f>C381</f>
        <v>340084600</v>
      </c>
      <c r="D380" s="14">
        <f>D381</f>
        <v>306216225.41000003</v>
      </c>
      <c r="E380" s="17">
        <f t="shared" si="4"/>
        <v>90.041191341801436</v>
      </c>
    </row>
    <row r="381" spans="1:5" s="10" customFormat="1" ht="81" customHeight="1" x14ac:dyDescent="0.3">
      <c r="A381" s="2" t="s">
        <v>331</v>
      </c>
      <c r="B381" s="3" t="s">
        <v>156</v>
      </c>
      <c r="C381" s="14">
        <v>340084600</v>
      </c>
      <c r="D381" s="14">
        <v>306216225.41000003</v>
      </c>
      <c r="E381" s="17">
        <f t="shared" si="4"/>
        <v>90.041191341801436</v>
      </c>
    </row>
    <row r="382" spans="1:5" s="10" customFormat="1" ht="31.2" x14ac:dyDescent="0.3">
      <c r="A382" s="2" t="s">
        <v>774</v>
      </c>
      <c r="B382" s="3" t="s">
        <v>776</v>
      </c>
      <c r="C382" s="14">
        <f>C383</f>
        <v>1933900</v>
      </c>
      <c r="D382" s="14">
        <f>D383</f>
        <v>1855476</v>
      </c>
      <c r="E382" s="17">
        <f t="shared" si="4"/>
        <v>95.94477480738405</v>
      </c>
    </row>
    <row r="383" spans="1:5" s="10" customFormat="1" ht="31.2" x14ac:dyDescent="0.3">
      <c r="A383" s="2" t="s">
        <v>775</v>
      </c>
      <c r="B383" s="3" t="s">
        <v>777</v>
      </c>
      <c r="C383" s="14">
        <v>1933900</v>
      </c>
      <c r="D383" s="14">
        <v>1855476</v>
      </c>
      <c r="E383" s="17">
        <f t="shared" si="4"/>
        <v>95.94477480738405</v>
      </c>
    </row>
    <row r="384" spans="1:5" s="10" customFormat="1" ht="31.2" x14ac:dyDescent="0.3">
      <c r="A384" s="2" t="s">
        <v>435</v>
      </c>
      <c r="B384" s="3" t="s">
        <v>436</v>
      </c>
      <c r="C384" s="14">
        <f>C385</f>
        <v>1272616800</v>
      </c>
      <c r="D384" s="14">
        <f>D385</f>
        <v>945728848.38</v>
      </c>
      <c r="E384" s="17">
        <f t="shared" si="4"/>
        <v>74.313717089071901</v>
      </c>
    </row>
    <row r="385" spans="1:5" s="10" customFormat="1" ht="31.2" x14ac:dyDescent="0.3">
      <c r="A385" s="2" t="s">
        <v>332</v>
      </c>
      <c r="B385" s="3" t="s">
        <v>157</v>
      </c>
      <c r="C385" s="14">
        <v>1272616800</v>
      </c>
      <c r="D385" s="14">
        <v>945728848.38</v>
      </c>
      <c r="E385" s="17">
        <f t="shared" si="4"/>
        <v>74.313717089071901</v>
      </c>
    </row>
    <row r="386" spans="1:5" s="10" customFormat="1" ht="31.2" x14ac:dyDescent="0.3">
      <c r="A386" s="2" t="s">
        <v>333</v>
      </c>
      <c r="B386" s="3" t="s">
        <v>29</v>
      </c>
      <c r="C386" s="14">
        <v>88663300</v>
      </c>
      <c r="D386" s="14">
        <v>72745042.510000005</v>
      </c>
      <c r="E386" s="17">
        <f t="shared" ref="E386:E463" si="5">D386/C386*100</f>
        <v>82.046396321815223</v>
      </c>
    </row>
    <row r="387" spans="1:5" x14ac:dyDescent="0.3">
      <c r="A387" s="19" t="s">
        <v>334</v>
      </c>
      <c r="B387" s="20" t="s">
        <v>0</v>
      </c>
      <c r="C387" s="13">
        <f>C388+C389+C390+C392+C393+C395+C396+C398+C399+C401+C403+C405+C406+C408+C409+C411+C413+C415+C417+C419+C420</f>
        <v>11793691510</v>
      </c>
      <c r="D387" s="13">
        <f>D388+D389+D390+D392+D393+D395+D396+D398+D399+D401+D403+D405+D406+D408+D409+D411+D413+D415+D417+D419+D420</f>
        <v>6909691762.5599995</v>
      </c>
      <c r="E387" s="18">
        <f t="shared" si="5"/>
        <v>58.588032056809325</v>
      </c>
    </row>
    <row r="388" spans="1:5" ht="46.8" x14ac:dyDescent="0.3">
      <c r="A388" s="2" t="s">
        <v>335</v>
      </c>
      <c r="B388" s="3" t="s">
        <v>166</v>
      </c>
      <c r="C388" s="14">
        <v>15221000</v>
      </c>
      <c r="D388" s="14">
        <v>9088750.4100000001</v>
      </c>
      <c r="E388" s="17">
        <f t="shared" si="5"/>
        <v>59.711913868996781</v>
      </c>
    </row>
    <row r="389" spans="1:5" ht="48.6" customHeight="1" x14ac:dyDescent="0.3">
      <c r="A389" s="2" t="s">
        <v>336</v>
      </c>
      <c r="B389" s="21" t="s">
        <v>778</v>
      </c>
      <c r="C389" s="14">
        <v>6611800</v>
      </c>
      <c r="D389" s="14">
        <v>3736453.23</v>
      </c>
      <c r="E389" s="17">
        <f t="shared" si="5"/>
        <v>56.511891315526782</v>
      </c>
    </row>
    <row r="390" spans="1:5" ht="31.2" x14ac:dyDescent="0.3">
      <c r="A390" s="2" t="s">
        <v>437</v>
      </c>
      <c r="B390" s="3" t="s">
        <v>438</v>
      </c>
      <c r="C390" s="14">
        <f>C391</f>
        <v>111051900</v>
      </c>
      <c r="D390" s="14">
        <f>D391</f>
        <v>96563702.760000005</v>
      </c>
      <c r="E390" s="17">
        <f t="shared" si="5"/>
        <v>86.953670094793523</v>
      </c>
    </row>
    <row r="391" spans="1:5" ht="46.8" x14ac:dyDescent="0.3">
      <c r="A391" s="2" t="s">
        <v>337</v>
      </c>
      <c r="B391" s="3" t="s">
        <v>30</v>
      </c>
      <c r="C391" s="14">
        <v>111051900</v>
      </c>
      <c r="D391" s="14">
        <v>96563702.760000005</v>
      </c>
      <c r="E391" s="17">
        <f t="shared" si="5"/>
        <v>86.953670094793523</v>
      </c>
    </row>
    <row r="392" spans="1:5" ht="46.8" x14ac:dyDescent="0.3">
      <c r="A392" s="2" t="s">
        <v>338</v>
      </c>
      <c r="B392" s="3" t="s">
        <v>585</v>
      </c>
      <c r="C392" s="14">
        <v>255637900</v>
      </c>
      <c r="D392" s="14">
        <v>255637900</v>
      </c>
      <c r="E392" s="17">
        <f t="shared" si="5"/>
        <v>100</v>
      </c>
    </row>
    <row r="393" spans="1:5" ht="35.25" customHeight="1" x14ac:dyDescent="0.3">
      <c r="A393" s="2" t="s">
        <v>439</v>
      </c>
      <c r="B393" s="3" t="s">
        <v>440</v>
      </c>
      <c r="C393" s="14">
        <f>C394</f>
        <v>173186500</v>
      </c>
      <c r="D393" s="14">
        <f>D394</f>
        <v>173012000</v>
      </c>
      <c r="E393" s="17">
        <f t="shared" si="5"/>
        <v>99.899241569059953</v>
      </c>
    </row>
    <row r="394" spans="1:5" ht="46.8" x14ac:dyDescent="0.3">
      <c r="A394" s="2" t="s">
        <v>339</v>
      </c>
      <c r="B394" s="3" t="s">
        <v>31</v>
      </c>
      <c r="C394" s="14">
        <v>173186500</v>
      </c>
      <c r="D394" s="14">
        <v>173012000</v>
      </c>
      <c r="E394" s="17">
        <f t="shared" si="5"/>
        <v>99.899241569059953</v>
      </c>
    </row>
    <row r="395" spans="1:5" ht="46.8" x14ac:dyDescent="0.3">
      <c r="A395" s="2" t="s">
        <v>886</v>
      </c>
      <c r="B395" s="3" t="s">
        <v>887</v>
      </c>
      <c r="C395" s="14">
        <v>463210</v>
      </c>
      <c r="D395" s="14">
        <v>463210</v>
      </c>
      <c r="E395" s="17">
        <f t="shared" si="5"/>
        <v>100</v>
      </c>
    </row>
    <row r="396" spans="1:5" ht="156" x14ac:dyDescent="0.3">
      <c r="A396" s="2" t="s">
        <v>441</v>
      </c>
      <c r="B396" s="3" t="s">
        <v>586</v>
      </c>
      <c r="C396" s="14">
        <f>C397</f>
        <v>3814400</v>
      </c>
      <c r="D396" s="14">
        <f>D397</f>
        <v>2518400</v>
      </c>
      <c r="E396" s="17">
        <f t="shared" si="5"/>
        <v>66.023489932885909</v>
      </c>
    </row>
    <row r="397" spans="1:5" ht="156" x14ac:dyDescent="0.3">
      <c r="A397" s="2" t="s">
        <v>340</v>
      </c>
      <c r="B397" s="3" t="s">
        <v>587</v>
      </c>
      <c r="C397" s="14">
        <v>3814400</v>
      </c>
      <c r="D397" s="14">
        <v>2518400</v>
      </c>
      <c r="E397" s="17">
        <f t="shared" si="5"/>
        <v>66.023489932885909</v>
      </c>
    </row>
    <row r="398" spans="1:5" ht="46.8" x14ac:dyDescent="0.3">
      <c r="A398" s="2" t="s">
        <v>588</v>
      </c>
      <c r="B398" s="3" t="s">
        <v>158</v>
      </c>
      <c r="C398" s="14">
        <v>44500</v>
      </c>
      <c r="D398" s="14">
        <v>44500</v>
      </c>
      <c r="E398" s="17">
        <f t="shared" si="5"/>
        <v>100</v>
      </c>
    </row>
    <row r="399" spans="1:5" ht="31.2" x14ac:dyDescent="0.3">
      <c r="A399" s="2" t="s">
        <v>781</v>
      </c>
      <c r="B399" s="3" t="s">
        <v>779</v>
      </c>
      <c r="C399" s="14">
        <f>C400</f>
        <v>19440100</v>
      </c>
      <c r="D399" s="14">
        <f>D400</f>
        <v>19440100</v>
      </c>
      <c r="E399" s="17">
        <f t="shared" si="5"/>
        <v>100</v>
      </c>
    </row>
    <row r="400" spans="1:5" ht="46.8" x14ac:dyDescent="0.3">
      <c r="A400" s="2" t="s">
        <v>781</v>
      </c>
      <c r="B400" s="3" t="s">
        <v>780</v>
      </c>
      <c r="C400" s="14">
        <v>19440100</v>
      </c>
      <c r="D400" s="14">
        <v>19440100</v>
      </c>
      <c r="E400" s="17">
        <f t="shared" si="5"/>
        <v>100</v>
      </c>
    </row>
    <row r="401" spans="1:5" ht="46.8" x14ac:dyDescent="0.3">
      <c r="A401" s="2" t="s">
        <v>608</v>
      </c>
      <c r="B401" s="3" t="s">
        <v>782</v>
      </c>
      <c r="C401" s="14">
        <f>C402</f>
        <v>573713300</v>
      </c>
      <c r="D401" s="14">
        <f>D402</f>
        <v>402337409.31999999</v>
      </c>
      <c r="E401" s="17">
        <f t="shared" si="5"/>
        <v>70.128652990962564</v>
      </c>
    </row>
    <row r="402" spans="1:5" ht="62.4" x14ac:dyDescent="0.3">
      <c r="A402" s="2" t="s">
        <v>609</v>
      </c>
      <c r="B402" s="3" t="s">
        <v>783</v>
      </c>
      <c r="C402" s="14">
        <v>573713300</v>
      </c>
      <c r="D402" s="14">
        <v>402337409.31999999</v>
      </c>
      <c r="E402" s="17">
        <f t="shared" si="5"/>
        <v>70.128652990962564</v>
      </c>
    </row>
    <row r="403" spans="1:5" ht="109.2" x14ac:dyDescent="0.3">
      <c r="A403" s="2" t="s">
        <v>784</v>
      </c>
      <c r="B403" s="3" t="s">
        <v>786</v>
      </c>
      <c r="C403" s="14">
        <f>C404</f>
        <v>61792900</v>
      </c>
      <c r="D403" s="14">
        <f>D404</f>
        <v>44444239</v>
      </c>
      <c r="E403" s="17">
        <f t="shared" si="5"/>
        <v>71.924507508144146</v>
      </c>
    </row>
    <row r="404" spans="1:5" ht="109.2" x14ac:dyDescent="0.3">
      <c r="A404" s="2" t="s">
        <v>785</v>
      </c>
      <c r="B404" s="3" t="s">
        <v>787</v>
      </c>
      <c r="C404" s="14">
        <v>61792900</v>
      </c>
      <c r="D404" s="14">
        <v>44444239</v>
      </c>
      <c r="E404" s="17">
        <f t="shared" si="5"/>
        <v>71.924507508144146</v>
      </c>
    </row>
    <row r="405" spans="1:5" ht="68.400000000000006" customHeight="1" x14ac:dyDescent="0.3">
      <c r="A405" s="2" t="s">
        <v>937</v>
      </c>
      <c r="B405" s="3" t="s">
        <v>938</v>
      </c>
      <c r="C405" s="14">
        <v>299492600</v>
      </c>
      <c r="D405" s="14">
        <v>0</v>
      </c>
      <c r="E405" s="17">
        <f t="shared" si="5"/>
        <v>0</v>
      </c>
    </row>
    <row r="406" spans="1:5" ht="31.2" x14ac:dyDescent="0.3">
      <c r="A406" s="2" t="s">
        <v>788</v>
      </c>
      <c r="B406" s="3" t="s">
        <v>790</v>
      </c>
      <c r="C406" s="14">
        <f>C407</f>
        <v>667417100</v>
      </c>
      <c r="D406" s="14">
        <f>D407</f>
        <v>239166769.03</v>
      </c>
      <c r="E406" s="17">
        <f t="shared" si="5"/>
        <v>35.834678049153965</v>
      </c>
    </row>
    <row r="407" spans="1:5" ht="31.2" x14ac:dyDescent="0.3">
      <c r="A407" s="2" t="s">
        <v>789</v>
      </c>
      <c r="B407" s="3" t="s">
        <v>791</v>
      </c>
      <c r="C407" s="14">
        <v>667417100</v>
      </c>
      <c r="D407" s="14">
        <v>239166769.03</v>
      </c>
      <c r="E407" s="17">
        <f t="shared" si="5"/>
        <v>35.834678049153965</v>
      </c>
    </row>
    <row r="408" spans="1:5" ht="109.2" x14ac:dyDescent="0.3">
      <c r="A408" s="2" t="s">
        <v>888</v>
      </c>
      <c r="B408" s="3" t="s">
        <v>889</v>
      </c>
      <c r="C408" s="14">
        <v>2283500</v>
      </c>
      <c r="D408" s="14">
        <v>369095.82</v>
      </c>
      <c r="E408" s="17">
        <f t="shared" si="5"/>
        <v>16.163600613093934</v>
      </c>
    </row>
    <row r="409" spans="1:5" ht="46.8" x14ac:dyDescent="0.3">
      <c r="A409" s="2" t="s">
        <v>442</v>
      </c>
      <c r="B409" s="3" t="s">
        <v>443</v>
      </c>
      <c r="C409" s="14">
        <f>C410</f>
        <v>7082949200</v>
      </c>
      <c r="D409" s="14">
        <f>D410</f>
        <v>3672777686.3699999</v>
      </c>
      <c r="E409" s="17">
        <f t="shared" si="5"/>
        <v>51.853791163291127</v>
      </c>
    </row>
    <row r="410" spans="1:5" ht="46.8" x14ac:dyDescent="0.3">
      <c r="A410" s="2" t="s">
        <v>341</v>
      </c>
      <c r="B410" s="3" t="s">
        <v>159</v>
      </c>
      <c r="C410" s="14">
        <v>7082949200</v>
      </c>
      <c r="D410" s="14">
        <v>3672777686.3699999</v>
      </c>
      <c r="E410" s="17">
        <f t="shared" si="5"/>
        <v>51.853791163291127</v>
      </c>
    </row>
    <row r="411" spans="1:5" ht="31.2" x14ac:dyDescent="0.3">
      <c r="A411" s="2" t="s">
        <v>479</v>
      </c>
      <c r="B411" s="3" t="s">
        <v>481</v>
      </c>
      <c r="C411" s="14">
        <f>C412</f>
        <v>6000000</v>
      </c>
      <c r="D411" s="14">
        <f>D412</f>
        <v>6000000</v>
      </c>
      <c r="E411" s="17">
        <f t="shared" si="5"/>
        <v>100</v>
      </c>
    </row>
    <row r="412" spans="1:5" ht="31.2" x14ac:dyDescent="0.3">
      <c r="A412" s="2" t="s">
        <v>480</v>
      </c>
      <c r="B412" s="3" t="s">
        <v>482</v>
      </c>
      <c r="C412" s="14">
        <v>6000000</v>
      </c>
      <c r="D412" s="14">
        <v>6000000</v>
      </c>
      <c r="E412" s="17">
        <f t="shared" si="5"/>
        <v>100</v>
      </c>
    </row>
    <row r="413" spans="1:5" ht="37.200000000000003" customHeight="1" x14ac:dyDescent="0.3">
      <c r="A413" s="2" t="s">
        <v>663</v>
      </c>
      <c r="B413" s="3" t="s">
        <v>661</v>
      </c>
      <c r="C413" s="14">
        <f>C414</f>
        <v>30000000</v>
      </c>
      <c r="D413" s="14">
        <f>D414</f>
        <v>30000000</v>
      </c>
      <c r="E413" s="17">
        <f t="shared" si="5"/>
        <v>100</v>
      </c>
    </row>
    <row r="414" spans="1:5" ht="37.200000000000003" customHeight="1" x14ac:dyDescent="0.3">
      <c r="A414" s="2" t="s">
        <v>664</v>
      </c>
      <c r="B414" s="3" t="s">
        <v>662</v>
      </c>
      <c r="C414" s="14">
        <v>30000000</v>
      </c>
      <c r="D414" s="14">
        <v>30000000</v>
      </c>
      <c r="E414" s="17">
        <f t="shared" si="5"/>
        <v>100</v>
      </c>
    </row>
    <row r="415" spans="1:5" ht="50.25" customHeight="1" x14ac:dyDescent="0.3">
      <c r="A415" s="2" t="s">
        <v>444</v>
      </c>
      <c r="B415" s="3" t="s">
        <v>445</v>
      </c>
      <c r="C415" s="14">
        <f>C416</f>
        <v>120400</v>
      </c>
      <c r="D415" s="14">
        <f>D416</f>
        <v>120400</v>
      </c>
      <c r="E415" s="17">
        <f t="shared" si="5"/>
        <v>100</v>
      </c>
    </row>
    <row r="416" spans="1:5" ht="62.4" x14ac:dyDescent="0.3">
      <c r="A416" s="2" t="s">
        <v>342</v>
      </c>
      <c r="B416" s="3" t="s">
        <v>32</v>
      </c>
      <c r="C416" s="14">
        <v>120400</v>
      </c>
      <c r="D416" s="14">
        <v>120400</v>
      </c>
      <c r="E416" s="17">
        <f t="shared" si="5"/>
        <v>100</v>
      </c>
    </row>
    <row r="417" spans="1:5" ht="46.8" x14ac:dyDescent="0.3">
      <c r="A417" s="2" t="s">
        <v>794</v>
      </c>
      <c r="B417" s="3" t="s">
        <v>792</v>
      </c>
      <c r="C417" s="14">
        <f>C418</f>
        <v>1904123700</v>
      </c>
      <c r="D417" s="14">
        <f>D418</f>
        <v>1543404147.6400001</v>
      </c>
      <c r="E417" s="17">
        <f t="shared" si="5"/>
        <v>81.055876130316534</v>
      </c>
    </row>
    <row r="418" spans="1:5" ht="62.4" x14ac:dyDescent="0.3">
      <c r="A418" s="2" t="s">
        <v>795</v>
      </c>
      <c r="B418" s="3" t="s">
        <v>793</v>
      </c>
      <c r="C418" s="14">
        <v>1904123700</v>
      </c>
      <c r="D418" s="14">
        <v>1543404147.6400001</v>
      </c>
      <c r="E418" s="17">
        <f t="shared" si="5"/>
        <v>81.055876130316534</v>
      </c>
    </row>
    <row r="419" spans="1:5" ht="78" x14ac:dyDescent="0.3">
      <c r="A419" s="2" t="s">
        <v>890</v>
      </c>
      <c r="B419" s="3" t="s">
        <v>891</v>
      </c>
      <c r="C419" s="14">
        <v>36546100</v>
      </c>
      <c r="D419" s="14">
        <v>9763377.6899999995</v>
      </c>
      <c r="E419" s="17">
        <f t="shared" si="5"/>
        <v>26.715238260717282</v>
      </c>
    </row>
    <row r="420" spans="1:5" ht="31.2" x14ac:dyDescent="0.3">
      <c r="A420" s="2" t="s">
        <v>589</v>
      </c>
      <c r="B420" s="3" t="s">
        <v>591</v>
      </c>
      <c r="C420" s="14">
        <f>C421</f>
        <v>543781400</v>
      </c>
      <c r="D420" s="14">
        <f>D421</f>
        <v>400803621.29000002</v>
      </c>
      <c r="E420" s="17">
        <f t="shared" si="5"/>
        <v>73.706754458685054</v>
      </c>
    </row>
    <row r="421" spans="1:5" ht="37.799999999999997" customHeight="1" x14ac:dyDescent="0.3">
      <c r="A421" s="2" t="s">
        <v>590</v>
      </c>
      <c r="B421" s="3" t="s">
        <v>592</v>
      </c>
      <c r="C421" s="14">
        <v>543781400</v>
      </c>
      <c r="D421" s="14">
        <v>400803621.29000002</v>
      </c>
      <c r="E421" s="17">
        <f t="shared" si="5"/>
        <v>73.706754458685054</v>
      </c>
    </row>
    <row r="422" spans="1:5" ht="18" customHeight="1" x14ac:dyDescent="0.3">
      <c r="A422" s="19" t="s">
        <v>343</v>
      </c>
      <c r="B422" s="20" t="s">
        <v>33</v>
      </c>
      <c r="C422" s="13">
        <f>C424</f>
        <v>431050741.18000001</v>
      </c>
      <c r="D422" s="13">
        <f>D423</f>
        <v>131030664.03</v>
      </c>
      <c r="E422" s="18">
        <f t="shared" si="5"/>
        <v>30.397967457683517</v>
      </c>
    </row>
    <row r="423" spans="1:5" ht="31.2" x14ac:dyDescent="0.3">
      <c r="A423" s="2" t="s">
        <v>455</v>
      </c>
      <c r="B423" s="15" t="s">
        <v>446</v>
      </c>
      <c r="C423" s="14">
        <f>C424</f>
        <v>431050741.18000001</v>
      </c>
      <c r="D423" s="14">
        <f>D424</f>
        <v>131030664.03</v>
      </c>
      <c r="E423" s="17">
        <f t="shared" si="5"/>
        <v>30.397967457683517</v>
      </c>
    </row>
    <row r="424" spans="1:5" ht="93.6" x14ac:dyDescent="0.3">
      <c r="A424" s="2" t="s">
        <v>344</v>
      </c>
      <c r="B424" s="3" t="s">
        <v>34</v>
      </c>
      <c r="C424" s="14">
        <v>431050741.18000001</v>
      </c>
      <c r="D424" s="14">
        <v>131030664.03</v>
      </c>
      <c r="E424" s="17">
        <f t="shared" si="5"/>
        <v>30.397967457683517</v>
      </c>
    </row>
    <row r="425" spans="1:5" x14ac:dyDescent="0.3">
      <c r="A425" s="19" t="s">
        <v>799</v>
      </c>
      <c r="B425" s="20" t="s">
        <v>798</v>
      </c>
      <c r="C425" s="13">
        <f>C426</f>
        <v>14880288</v>
      </c>
      <c r="D425" s="13">
        <f>D426</f>
        <v>14880288</v>
      </c>
      <c r="E425" s="18">
        <f t="shared" si="5"/>
        <v>100</v>
      </c>
    </row>
    <row r="426" spans="1:5" ht="31.2" x14ac:dyDescent="0.3">
      <c r="A426" s="2" t="s">
        <v>800</v>
      </c>
      <c r="B426" s="3" t="s">
        <v>796</v>
      </c>
      <c r="C426" s="14">
        <f>C427</f>
        <v>14880288</v>
      </c>
      <c r="D426" s="14">
        <f>D427</f>
        <v>14880288</v>
      </c>
      <c r="E426" s="17">
        <f t="shared" si="5"/>
        <v>100</v>
      </c>
    </row>
    <row r="427" spans="1:5" ht="31.2" x14ac:dyDescent="0.3">
      <c r="A427" s="2" t="s">
        <v>801</v>
      </c>
      <c r="B427" s="3" t="s">
        <v>797</v>
      </c>
      <c r="C427" s="14">
        <v>14880288</v>
      </c>
      <c r="D427" s="14">
        <v>14880288</v>
      </c>
      <c r="E427" s="17">
        <f t="shared" si="5"/>
        <v>100</v>
      </c>
    </row>
    <row r="428" spans="1:5" ht="78" x14ac:dyDescent="0.3">
      <c r="A428" s="19" t="s">
        <v>939</v>
      </c>
      <c r="B428" s="20" t="s">
        <v>941</v>
      </c>
      <c r="C428" s="13">
        <v>0</v>
      </c>
      <c r="D428" s="13">
        <f>D429</f>
        <v>-4</v>
      </c>
      <c r="E428" s="17"/>
    </row>
    <row r="429" spans="1:5" ht="78" x14ac:dyDescent="0.3">
      <c r="A429" s="2" t="s">
        <v>940</v>
      </c>
      <c r="B429" s="3" t="s">
        <v>942</v>
      </c>
      <c r="C429" s="14">
        <v>0</v>
      </c>
      <c r="D429" s="14">
        <v>-4</v>
      </c>
      <c r="E429" s="17"/>
    </row>
    <row r="430" spans="1:5" ht="78" x14ac:dyDescent="0.3">
      <c r="A430" s="19" t="s">
        <v>451</v>
      </c>
      <c r="B430" s="16" t="s">
        <v>147</v>
      </c>
      <c r="C430" s="13">
        <f>C431</f>
        <v>167445254.91</v>
      </c>
      <c r="D430" s="13">
        <f>D431</f>
        <v>177648481.96000001</v>
      </c>
      <c r="E430" s="18">
        <f t="shared" si="5"/>
        <v>106.09347040349644</v>
      </c>
    </row>
    <row r="431" spans="1:5" ht="66.75" customHeight="1" x14ac:dyDescent="0.3">
      <c r="A431" s="2" t="s">
        <v>452</v>
      </c>
      <c r="B431" s="15" t="s">
        <v>453</v>
      </c>
      <c r="C431" s="14">
        <f>C432</f>
        <v>167445254.91</v>
      </c>
      <c r="D431" s="14">
        <f>D432</f>
        <v>177648481.96000001</v>
      </c>
      <c r="E431" s="17">
        <f t="shared" si="5"/>
        <v>106.09347040349644</v>
      </c>
    </row>
    <row r="432" spans="1:5" ht="62.4" x14ac:dyDescent="0.3">
      <c r="A432" s="2" t="s">
        <v>456</v>
      </c>
      <c r="B432" s="15" t="s">
        <v>457</v>
      </c>
      <c r="C432" s="14">
        <f>C433+C438+C439+C440+C441+C442</f>
        <v>167445254.91</v>
      </c>
      <c r="D432" s="14">
        <f>D433+D437+D438+D439+D440+D441+D442</f>
        <v>177648481.96000001</v>
      </c>
      <c r="E432" s="17">
        <f t="shared" si="5"/>
        <v>106.09347040349644</v>
      </c>
    </row>
    <row r="433" spans="1:5" ht="31.2" x14ac:dyDescent="0.3">
      <c r="A433" s="2" t="s">
        <v>458</v>
      </c>
      <c r="B433" s="15" t="s">
        <v>447</v>
      </c>
      <c r="C433" s="14">
        <f>C434+C435+C436</f>
        <v>133299425.36</v>
      </c>
      <c r="D433" s="14">
        <f>D434+D435+D436</f>
        <v>136708949.13</v>
      </c>
      <c r="E433" s="17">
        <f t="shared" si="5"/>
        <v>102.55779329940241</v>
      </c>
    </row>
    <row r="434" spans="1:5" ht="31.2" x14ac:dyDescent="0.3">
      <c r="A434" s="2" t="s">
        <v>459</v>
      </c>
      <c r="B434" s="15" t="s">
        <v>448</v>
      </c>
      <c r="C434" s="14">
        <v>48939528.310000002</v>
      </c>
      <c r="D434" s="14">
        <v>50687034.109999999</v>
      </c>
      <c r="E434" s="17">
        <f t="shared" si="5"/>
        <v>103.57074508142108</v>
      </c>
    </row>
    <row r="435" spans="1:5" ht="31.2" x14ac:dyDescent="0.3">
      <c r="A435" s="2" t="s">
        <v>460</v>
      </c>
      <c r="B435" s="15" t="s">
        <v>449</v>
      </c>
      <c r="C435" s="14">
        <v>84332837.549999997</v>
      </c>
      <c r="D435" s="14">
        <v>85936878.090000004</v>
      </c>
      <c r="E435" s="17">
        <f t="shared" si="5"/>
        <v>101.90203553751999</v>
      </c>
    </row>
    <row r="436" spans="1:5" ht="31.2" x14ac:dyDescent="0.3">
      <c r="A436" s="2" t="s">
        <v>461</v>
      </c>
      <c r="B436" s="15" t="s">
        <v>450</v>
      </c>
      <c r="C436" s="14">
        <v>27059.5</v>
      </c>
      <c r="D436" s="14">
        <v>85036.93</v>
      </c>
      <c r="E436" s="17">
        <f t="shared" si="5"/>
        <v>314.2590587409228</v>
      </c>
    </row>
    <row r="437" spans="1:5" ht="55.8" customHeight="1" x14ac:dyDescent="0.3">
      <c r="A437" s="2" t="s">
        <v>892</v>
      </c>
      <c r="B437" s="15" t="s">
        <v>893</v>
      </c>
      <c r="C437" s="14">
        <v>0</v>
      </c>
      <c r="D437" s="14">
        <v>739061.29</v>
      </c>
      <c r="E437" s="17"/>
    </row>
    <row r="438" spans="1:5" ht="67.8" customHeight="1" x14ac:dyDescent="0.3">
      <c r="A438" s="2" t="s">
        <v>667</v>
      </c>
      <c r="B438" s="15" t="s">
        <v>665</v>
      </c>
      <c r="C438" s="14">
        <v>93075.9</v>
      </c>
      <c r="D438" s="14">
        <v>93075.9</v>
      </c>
      <c r="E438" s="17">
        <f t="shared" si="5"/>
        <v>100</v>
      </c>
    </row>
    <row r="439" spans="1:5" ht="46.8" x14ac:dyDescent="0.3">
      <c r="A439" s="2" t="s">
        <v>802</v>
      </c>
      <c r="B439" s="15" t="s">
        <v>803</v>
      </c>
      <c r="C439" s="14">
        <v>142074</v>
      </c>
      <c r="D439" s="14">
        <v>142074</v>
      </c>
      <c r="E439" s="17">
        <f t="shared" si="5"/>
        <v>100</v>
      </c>
    </row>
    <row r="440" spans="1:5" ht="62.4" x14ac:dyDescent="0.3">
      <c r="A440" s="2" t="s">
        <v>804</v>
      </c>
      <c r="B440" s="15" t="s">
        <v>805</v>
      </c>
      <c r="C440" s="14">
        <v>50</v>
      </c>
      <c r="D440" s="14">
        <v>50</v>
      </c>
      <c r="E440" s="17">
        <f t="shared" si="5"/>
        <v>100</v>
      </c>
    </row>
    <row r="441" spans="1:5" ht="163.80000000000001" customHeight="1" x14ac:dyDescent="0.3">
      <c r="A441" s="2" t="s">
        <v>806</v>
      </c>
      <c r="B441" s="15" t="s">
        <v>807</v>
      </c>
      <c r="C441" s="14">
        <v>2405129.77</v>
      </c>
      <c r="D441" s="14">
        <v>2405129.77</v>
      </c>
      <c r="E441" s="17">
        <f t="shared" si="5"/>
        <v>100</v>
      </c>
    </row>
    <row r="442" spans="1:5" ht="52.8" customHeight="1" x14ac:dyDescent="0.3">
      <c r="A442" s="2" t="s">
        <v>462</v>
      </c>
      <c r="B442" s="15" t="s">
        <v>666</v>
      </c>
      <c r="C442" s="14">
        <v>31505499.879999999</v>
      </c>
      <c r="D442" s="14">
        <v>37560141.869999997</v>
      </c>
      <c r="E442" s="17">
        <f t="shared" si="5"/>
        <v>119.21773027903468</v>
      </c>
    </row>
    <row r="443" spans="1:5" ht="46.8" x14ac:dyDescent="0.3">
      <c r="A443" s="19" t="s">
        <v>345</v>
      </c>
      <c r="B443" s="20" t="s">
        <v>148</v>
      </c>
      <c r="C443" s="13">
        <f>C444</f>
        <v>-115172942.39999999</v>
      </c>
      <c r="D443" s="13">
        <f>D444</f>
        <v>-123828232.16999997</v>
      </c>
      <c r="E443" s="18">
        <f t="shared" si="5"/>
        <v>107.51503746421606</v>
      </c>
    </row>
    <row r="444" spans="1:5" ht="34.799999999999997" customHeight="1" x14ac:dyDescent="0.3">
      <c r="A444" s="2" t="s">
        <v>463</v>
      </c>
      <c r="B444" s="3" t="s">
        <v>464</v>
      </c>
      <c r="C444" s="14">
        <f>SUM(C445:C476)</f>
        <v>-115172942.39999999</v>
      </c>
      <c r="D444" s="14">
        <f>SUM(D445:D476)</f>
        <v>-123828232.16999997</v>
      </c>
      <c r="E444" s="17">
        <f t="shared" si="5"/>
        <v>107.51503746421606</v>
      </c>
    </row>
    <row r="445" spans="1:5" ht="46.8" x14ac:dyDescent="0.3">
      <c r="A445" s="2" t="s">
        <v>894</v>
      </c>
      <c r="B445" s="3" t="s">
        <v>896</v>
      </c>
      <c r="C445" s="14">
        <v>0</v>
      </c>
      <c r="D445" s="14">
        <v>-656400.24</v>
      </c>
      <c r="E445" s="17"/>
    </row>
    <row r="446" spans="1:5" ht="46.8" x14ac:dyDescent="0.3">
      <c r="A446" s="2" t="s">
        <v>895</v>
      </c>
      <c r="B446" s="3" t="s">
        <v>897</v>
      </c>
      <c r="C446" s="14">
        <v>0</v>
      </c>
      <c r="D446" s="14">
        <v>-152939.95000000001</v>
      </c>
      <c r="E446" s="17"/>
    </row>
    <row r="447" spans="1:5" ht="93.6" x14ac:dyDescent="0.3">
      <c r="A447" s="2" t="s">
        <v>898</v>
      </c>
      <c r="B447" s="3" t="s">
        <v>900</v>
      </c>
      <c r="C447" s="14">
        <v>-951944.44</v>
      </c>
      <c r="D447" s="14">
        <v>-1225278.01</v>
      </c>
      <c r="E447" s="17">
        <f t="shared" si="5"/>
        <v>128.7131851938754</v>
      </c>
    </row>
    <row r="448" spans="1:5" ht="31.2" x14ac:dyDescent="0.3">
      <c r="A448" s="2" t="s">
        <v>899</v>
      </c>
      <c r="B448" s="3" t="s">
        <v>901</v>
      </c>
      <c r="C448" s="14">
        <v>-47710</v>
      </c>
      <c r="D448" s="14">
        <v>-47710</v>
      </c>
      <c r="E448" s="17">
        <f t="shared" si="5"/>
        <v>100</v>
      </c>
    </row>
    <row r="449" spans="1:5" ht="62.4" x14ac:dyDescent="0.3">
      <c r="A449" s="2" t="s">
        <v>808</v>
      </c>
      <c r="B449" s="15" t="s">
        <v>809</v>
      </c>
      <c r="C449" s="14">
        <v>-460000</v>
      </c>
      <c r="D449" s="14">
        <v>-460000</v>
      </c>
      <c r="E449" s="17">
        <f t="shared" si="5"/>
        <v>100</v>
      </c>
    </row>
    <row r="450" spans="1:5" ht="39.6" customHeight="1" x14ac:dyDescent="0.3">
      <c r="A450" s="2" t="s">
        <v>902</v>
      </c>
      <c r="B450" s="15" t="s">
        <v>903</v>
      </c>
      <c r="C450" s="14">
        <v>-52853.24</v>
      </c>
      <c r="D450" s="14">
        <v>-59652</v>
      </c>
      <c r="E450" s="17">
        <f t="shared" si="5"/>
        <v>112.86346872963702</v>
      </c>
    </row>
    <row r="451" spans="1:5" ht="68.400000000000006" customHeight="1" x14ac:dyDescent="0.3">
      <c r="A451" s="2" t="s">
        <v>669</v>
      </c>
      <c r="B451" s="15" t="s">
        <v>668</v>
      </c>
      <c r="C451" s="14">
        <v>-192271.38</v>
      </c>
      <c r="D451" s="14">
        <v>-192271.38</v>
      </c>
      <c r="E451" s="17">
        <f t="shared" si="5"/>
        <v>100</v>
      </c>
    </row>
    <row r="452" spans="1:5" ht="62.4" x14ac:dyDescent="0.3">
      <c r="A452" s="2" t="s">
        <v>810</v>
      </c>
      <c r="B452" s="15" t="s">
        <v>811</v>
      </c>
      <c r="C452" s="14">
        <v>-73695139.569999993</v>
      </c>
      <c r="D452" s="14">
        <v>-73695139.569999993</v>
      </c>
      <c r="E452" s="17">
        <f t="shared" si="5"/>
        <v>100</v>
      </c>
    </row>
    <row r="453" spans="1:5" ht="46.8" x14ac:dyDescent="0.3">
      <c r="A453" s="2" t="s">
        <v>904</v>
      </c>
      <c r="B453" s="15" t="s">
        <v>905</v>
      </c>
      <c r="C453" s="14">
        <v>0</v>
      </c>
      <c r="D453" s="14">
        <v>-230000</v>
      </c>
      <c r="E453" s="17"/>
    </row>
    <row r="454" spans="1:5" ht="62.4" x14ac:dyDescent="0.3">
      <c r="A454" s="2" t="s">
        <v>812</v>
      </c>
      <c r="B454" s="15" t="s">
        <v>813</v>
      </c>
      <c r="C454" s="14">
        <v>-2984.85</v>
      </c>
      <c r="D454" s="14">
        <v>-2984.85</v>
      </c>
      <c r="E454" s="17">
        <f t="shared" si="5"/>
        <v>100</v>
      </c>
    </row>
    <row r="455" spans="1:5" ht="54" customHeight="1" x14ac:dyDescent="0.3">
      <c r="A455" s="2" t="s">
        <v>672</v>
      </c>
      <c r="B455" s="15" t="s">
        <v>670</v>
      </c>
      <c r="C455" s="14">
        <v>-911.85</v>
      </c>
      <c r="D455" s="14">
        <v>-4610.5200000000004</v>
      </c>
      <c r="E455" s="17">
        <f t="shared" si="5"/>
        <v>505.62263530185891</v>
      </c>
    </row>
    <row r="456" spans="1:5" ht="31.2" x14ac:dyDescent="0.3">
      <c r="A456" s="2" t="s">
        <v>696</v>
      </c>
      <c r="B456" s="15" t="s">
        <v>697</v>
      </c>
      <c r="C456" s="14">
        <v>-7920000</v>
      </c>
      <c r="D456" s="14">
        <v>-9844560</v>
      </c>
      <c r="E456" s="17">
        <f t="shared" si="5"/>
        <v>124.30000000000001</v>
      </c>
    </row>
    <row r="457" spans="1:5" ht="31.2" x14ac:dyDescent="0.3">
      <c r="A457" s="2" t="s">
        <v>814</v>
      </c>
      <c r="B457" s="15" t="s">
        <v>815</v>
      </c>
      <c r="C457" s="14">
        <v>-36766.11</v>
      </c>
      <c r="D457" s="14">
        <v>-36766.11</v>
      </c>
      <c r="E457" s="17">
        <f t="shared" si="5"/>
        <v>100</v>
      </c>
    </row>
    <row r="458" spans="1:5" ht="46.8" x14ac:dyDescent="0.3">
      <c r="A458" s="2" t="s">
        <v>906</v>
      </c>
      <c r="B458" s="15" t="s">
        <v>907</v>
      </c>
      <c r="C458" s="14">
        <v>-55200</v>
      </c>
      <c r="D458" s="14">
        <v>-212376.99</v>
      </c>
      <c r="E458" s="17">
        <f t="shared" si="5"/>
        <v>384.74092391304345</v>
      </c>
    </row>
    <row r="459" spans="1:5" ht="52.2" customHeight="1" x14ac:dyDescent="0.3">
      <c r="A459" s="2" t="s">
        <v>688</v>
      </c>
      <c r="B459" s="15" t="s">
        <v>671</v>
      </c>
      <c r="C459" s="14">
        <v>-1716191.17</v>
      </c>
      <c r="D459" s="14">
        <v>-1716191.17</v>
      </c>
      <c r="E459" s="17">
        <f t="shared" si="5"/>
        <v>100</v>
      </c>
    </row>
    <row r="460" spans="1:5" ht="62.4" x14ac:dyDescent="0.3">
      <c r="A460" s="2" t="s">
        <v>816</v>
      </c>
      <c r="B460" s="15" t="s">
        <v>817</v>
      </c>
      <c r="C460" s="14">
        <v>-928435.86</v>
      </c>
      <c r="D460" s="14">
        <v>-1373935.86</v>
      </c>
      <c r="E460" s="17">
        <f t="shared" si="5"/>
        <v>147.98392858285331</v>
      </c>
    </row>
    <row r="461" spans="1:5" ht="31.2" x14ac:dyDescent="0.3">
      <c r="A461" s="2" t="s">
        <v>673</v>
      </c>
      <c r="B461" s="15" t="s">
        <v>818</v>
      </c>
      <c r="C461" s="14">
        <v>-70272.789999999994</v>
      </c>
      <c r="D461" s="14">
        <v>-70272.789999999994</v>
      </c>
      <c r="E461" s="17">
        <f t="shared" si="5"/>
        <v>100</v>
      </c>
    </row>
    <row r="462" spans="1:5" ht="31.2" x14ac:dyDescent="0.3">
      <c r="A462" s="2" t="s">
        <v>465</v>
      </c>
      <c r="B462" s="3" t="s">
        <v>466</v>
      </c>
      <c r="C462" s="14">
        <v>-11726.87</v>
      </c>
      <c r="D462" s="14">
        <v>-11726.87</v>
      </c>
      <c r="E462" s="17">
        <f t="shared" si="5"/>
        <v>100</v>
      </c>
    </row>
    <row r="463" spans="1:5" ht="54" customHeight="1" x14ac:dyDescent="0.3">
      <c r="A463" s="2" t="s">
        <v>467</v>
      </c>
      <c r="B463" s="3" t="s">
        <v>468</v>
      </c>
      <c r="C463" s="14">
        <v>-397831</v>
      </c>
      <c r="D463" s="14">
        <v>-2170475.6</v>
      </c>
      <c r="E463" s="17">
        <f t="shared" si="5"/>
        <v>545.57729287059078</v>
      </c>
    </row>
    <row r="464" spans="1:5" ht="31.2" x14ac:dyDescent="0.3">
      <c r="A464" s="2" t="s">
        <v>346</v>
      </c>
      <c r="B464" s="3" t="s">
        <v>160</v>
      </c>
      <c r="C464" s="14">
        <v>-347441.04</v>
      </c>
      <c r="D464" s="14">
        <v>-610297.89</v>
      </c>
      <c r="E464" s="17">
        <f t="shared" ref="E464:E477" si="6">D464/C464*100</f>
        <v>175.6550953220725</v>
      </c>
    </row>
    <row r="465" spans="1:5" ht="62.4" x14ac:dyDescent="0.3">
      <c r="A465" s="2" t="s">
        <v>347</v>
      </c>
      <c r="B465" s="3" t="s">
        <v>149</v>
      </c>
      <c r="C465" s="14">
        <v>-736440.48</v>
      </c>
      <c r="D465" s="14">
        <v>-1422182.5</v>
      </c>
      <c r="E465" s="17">
        <f>D465/C465*100</f>
        <v>193.11574236114777</v>
      </c>
    </row>
    <row r="466" spans="1:5" ht="109.2" x14ac:dyDescent="0.3">
      <c r="A466" s="2" t="s">
        <v>469</v>
      </c>
      <c r="B466" s="3" t="s">
        <v>483</v>
      </c>
      <c r="C466" s="14">
        <v>-5810</v>
      </c>
      <c r="D466" s="14">
        <v>-56822.5</v>
      </c>
      <c r="E466" s="17">
        <f>D466/C466*100</f>
        <v>978.01204819277109</v>
      </c>
    </row>
    <row r="467" spans="1:5" ht="62.4" x14ac:dyDescent="0.3">
      <c r="A467" s="2" t="s">
        <v>595</v>
      </c>
      <c r="B467" s="3" t="s">
        <v>593</v>
      </c>
      <c r="C467" s="14">
        <v>-1433.32</v>
      </c>
      <c r="D467" s="14">
        <v>-1433.32</v>
      </c>
      <c r="E467" s="17">
        <f t="shared" ref="E467:E468" si="7">D467/C467*100</f>
        <v>100</v>
      </c>
    </row>
    <row r="468" spans="1:5" ht="62.4" x14ac:dyDescent="0.3">
      <c r="A468" s="2" t="s">
        <v>596</v>
      </c>
      <c r="B468" s="3" t="s">
        <v>594</v>
      </c>
      <c r="C468" s="14">
        <v>-705.3</v>
      </c>
      <c r="D468" s="14">
        <v>-705.3</v>
      </c>
      <c r="E468" s="17">
        <f t="shared" si="7"/>
        <v>100</v>
      </c>
    </row>
    <row r="469" spans="1:5" ht="46.8" x14ac:dyDescent="0.3">
      <c r="A469" s="2" t="s">
        <v>908</v>
      </c>
      <c r="B469" s="3" t="s">
        <v>909</v>
      </c>
      <c r="C469" s="14">
        <v>0</v>
      </c>
      <c r="D469" s="14">
        <v>-65438</v>
      </c>
      <c r="E469" s="17"/>
    </row>
    <row r="470" spans="1:5" ht="46.8" x14ac:dyDescent="0.3">
      <c r="A470" s="2" t="s">
        <v>943</v>
      </c>
      <c r="B470" s="3" t="s">
        <v>944</v>
      </c>
      <c r="C470" s="14">
        <v>0</v>
      </c>
      <c r="D470" s="14">
        <v>-553839.30000000005</v>
      </c>
      <c r="E470" s="17"/>
    </row>
    <row r="471" spans="1:5" ht="93.6" x14ac:dyDescent="0.3">
      <c r="A471" s="2" t="s">
        <v>819</v>
      </c>
      <c r="B471" s="3" t="s">
        <v>820</v>
      </c>
      <c r="C471" s="14">
        <v>-329425.46999999997</v>
      </c>
      <c r="D471" s="14">
        <v>-329425.46999999997</v>
      </c>
      <c r="E471" s="17">
        <f t="shared" ref="E471:E472" si="8">D471/C471*100</f>
        <v>100</v>
      </c>
    </row>
    <row r="472" spans="1:5" ht="145.80000000000001" customHeight="1" x14ac:dyDescent="0.3">
      <c r="A472" s="2" t="s">
        <v>821</v>
      </c>
      <c r="B472" s="3" t="s">
        <v>822</v>
      </c>
      <c r="C472" s="14">
        <v>-2405129.77</v>
      </c>
      <c r="D472" s="14">
        <v>-2405129.77</v>
      </c>
      <c r="E472" s="17">
        <f t="shared" si="8"/>
        <v>100</v>
      </c>
    </row>
    <row r="473" spans="1:5" ht="124.8" x14ac:dyDescent="0.3">
      <c r="A473" s="2" t="s">
        <v>823</v>
      </c>
      <c r="B473" s="3" t="s">
        <v>824</v>
      </c>
      <c r="C473" s="14">
        <v>-99358.38</v>
      </c>
      <c r="D473" s="14">
        <v>-99358.38</v>
      </c>
      <c r="E473" s="17">
        <f>D473/C473*100</f>
        <v>100</v>
      </c>
    </row>
    <row r="474" spans="1:5" ht="156" x14ac:dyDescent="0.3">
      <c r="A474" s="2" t="s">
        <v>825</v>
      </c>
      <c r="B474" s="3" t="s">
        <v>826</v>
      </c>
      <c r="C474" s="14">
        <v>-24471373.73</v>
      </c>
      <c r="D474" s="14">
        <v>-24471373.780000001</v>
      </c>
      <c r="E474" s="17">
        <f>D474/C474*100</f>
        <v>100.00000020432036</v>
      </c>
    </row>
    <row r="475" spans="1:5" ht="140.4" x14ac:dyDescent="0.3">
      <c r="A475" s="2" t="s">
        <v>910</v>
      </c>
      <c r="B475" s="3" t="s">
        <v>911</v>
      </c>
      <c r="C475" s="14">
        <v>0</v>
      </c>
      <c r="D475" s="14">
        <v>-59.51</v>
      </c>
      <c r="E475" s="17"/>
    </row>
    <row r="476" spans="1:5" ht="46.8" x14ac:dyDescent="0.3">
      <c r="A476" s="2" t="s">
        <v>470</v>
      </c>
      <c r="B476" s="15" t="s">
        <v>471</v>
      </c>
      <c r="C476" s="14">
        <v>-235585.78</v>
      </c>
      <c r="D476" s="14">
        <v>-1648874.54</v>
      </c>
      <c r="E476" s="17">
        <f t="shared" ref="E476" si="9">D476/C476*100</f>
        <v>699.90410287072507</v>
      </c>
    </row>
    <row r="477" spans="1:5" ht="20.25" customHeight="1" x14ac:dyDescent="0.3">
      <c r="A477" s="23" t="s">
        <v>35</v>
      </c>
      <c r="B477" s="24"/>
      <c r="C477" s="13">
        <f>C8+C234</f>
        <v>85499050911.690002</v>
      </c>
      <c r="D477" s="13">
        <f>D8+D234</f>
        <v>62931345801.519989</v>
      </c>
      <c r="E477" s="18">
        <f t="shared" si="6"/>
        <v>73.604730263638046</v>
      </c>
    </row>
    <row r="480" spans="1:5" x14ac:dyDescent="0.3">
      <c r="D480" s="9"/>
    </row>
    <row r="481" spans="2:5" x14ac:dyDescent="0.3">
      <c r="B481" s="11"/>
      <c r="D481" s="6"/>
      <c r="E481" s="6"/>
    </row>
    <row r="485" spans="2:5" x14ac:dyDescent="0.3">
      <c r="B485" s="12"/>
      <c r="C485" s="5"/>
    </row>
    <row r="486" spans="2:5" x14ac:dyDescent="0.3">
      <c r="B486" s="12"/>
      <c r="C486" s="5"/>
    </row>
  </sheetData>
  <mergeCells count="7">
    <mergeCell ref="D4:E4"/>
    <mergeCell ref="A477:B477"/>
    <mergeCell ref="A6:E6"/>
    <mergeCell ref="A5:E5"/>
    <mergeCell ref="D1:E1"/>
    <mergeCell ref="D2:E2"/>
    <mergeCell ref="D3:E3"/>
  </mergeCells>
  <pageMargins left="0.39370078740157483" right="0.39370078740157483" top="0.31496062992125984" bottom="0.27559055118110237"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2022-10-13T08:22:10Z</cp:lastPrinted>
  <dcterms:created xsi:type="dcterms:W3CDTF">2018-12-25T15:55:39Z</dcterms:created>
  <dcterms:modified xsi:type="dcterms:W3CDTF">2022-11-08T07:40:01Z</dcterms:modified>
</cp:coreProperties>
</file>